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F93B857-C5BF-49D3-B4F2-A243DB2CC73B}" xr6:coauthVersionLast="46" xr6:coauthVersionMax="46" xr10:uidLastSave="{00000000-0000-0000-0000-000000000000}"/>
  <bookViews>
    <workbookView xWindow="-108" yWindow="-108" windowWidth="23256" windowHeight="12456" tabRatio="602" firstSheet="3" activeTab="4" xr2:uid="{00000000-000D-0000-FFFF-FFFF00000000}"/>
  </bookViews>
  <sheets>
    <sheet name="2022" sheetId="3" state="hidden" r:id="rId1"/>
    <sheet name="presupuesto 2023" sheetId="2" state="hidden" r:id="rId2"/>
    <sheet name="presupuesto 2023 (2)" sheetId="7" state="hidden" r:id="rId3"/>
    <sheet name="POA 2026" sheetId="9" r:id="rId4"/>
    <sheet name="POA 2026 Reformado" sheetId="11" r:id="rId5"/>
  </sheets>
  <definedNames>
    <definedName name="_xlnm._FilterDatabase" localSheetId="3" hidden="1">'POA 2026'!$A$3:$R$37</definedName>
    <definedName name="_xlnm._FilterDatabase" localSheetId="4" hidden="1">'POA 2026 Reformado'!$A$2:$R$42</definedName>
    <definedName name="_Hlk219045372" localSheetId="3">'POA 2026'!$H$2</definedName>
    <definedName name="_Hlk219045373" localSheetId="3">'POA 2026'!$H$2</definedName>
  </definedNames>
  <calcPr calcId="191029"/>
</workbook>
</file>

<file path=xl/calcChain.xml><?xml version="1.0" encoding="utf-8"?>
<calcChain xmlns="http://schemas.openxmlformats.org/spreadsheetml/2006/main">
  <c r="Q11" i="11" l="1"/>
  <c r="M19" i="11"/>
  <c r="M14" i="11"/>
  <c r="M11" i="11"/>
  <c r="I49" i="7"/>
  <c r="E48" i="7"/>
  <c r="D46" i="7"/>
  <c r="C46" i="7"/>
  <c r="D45" i="7"/>
  <c r="C45" i="7"/>
  <c r="E44" i="7"/>
  <c r="F44" i="7" s="1"/>
  <c r="D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40" i="7" l="1"/>
  <c r="C47" i="7"/>
  <c r="D47" i="7"/>
  <c r="D51" i="7" s="1"/>
  <c r="E46" i="7"/>
  <c r="F53" i="7" s="1"/>
  <c r="C51" i="7"/>
  <c r="E45" i="7"/>
  <c r="I49" i="2"/>
  <c r="E44" i="2"/>
  <c r="F44" i="2"/>
  <c r="E47" i="7" l="1"/>
  <c r="E48" i="2"/>
  <c r="D45" i="2"/>
  <c r="D47" i="2" s="1"/>
  <c r="D46" i="2"/>
  <c r="D51" i="2" l="1"/>
  <c r="G47" i="7"/>
  <c r="F54" i="7"/>
  <c r="F51" i="7"/>
  <c r="C46" i="2"/>
  <c r="E46" i="2" l="1"/>
  <c r="F53" i="2" s="1"/>
  <c r="C45" i="2"/>
  <c r="D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C47" i="2" l="1"/>
  <c r="E45" i="2"/>
  <c r="E40" i="2"/>
  <c r="E47" i="2" l="1"/>
  <c r="C51" i="2"/>
  <c r="F54" i="2" l="1"/>
  <c r="G47" i="2"/>
  <c r="F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SIENTO SETENTA SALARIOS MINIMOS</t>
        </r>
      </text>
    </comment>
    <comment ref="F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reformar Mejoramiento y regeneración de los centros de capacitación de San Isidro, El Calvario, Poatug, otros.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SIENTO SETENTA SALARIOS MINIMOS</t>
        </r>
      </text>
    </comment>
    <comment ref="F4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reformar Mejoramiento y regeneración de los centros de capacitación de San Isidro, El Calvario, Poatug, otros.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11" authorId="0" shapeId="0" xr:uid="{FF65786D-BEA8-4F7F-9DE7-A7E4EC0A05B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POA INICIAL: 6000
POA REFORMADO: 2000 (CARRO ALEGORICO)
POA REFORMADO: 1000 (EVENTO CULTURAL)
</t>
        </r>
      </text>
    </comment>
    <comment ref="M14" authorId="0" shapeId="0" xr:uid="{7C4224AF-7656-45FA-B3FF-022F3CAC349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POA INICIAL: 3500
POA REFORMADO: 2000 (EXPOFERIA)
POA REFORMADO: 2000 (AFICHES)</t>
        </r>
      </text>
    </comment>
    <comment ref="M18" authorId="0" shapeId="0" xr:uid="{98CC22B2-3B16-470F-8D72-1098582E3E6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GADMPATATE $10000
GADPRLA $10000 (PRESUP PRORROG 2025)</t>
        </r>
      </text>
    </comment>
    <comment ref="M19" authorId="0" shapeId="0" xr:uid="{6EEDFAEB-4EA1-4B29-A3E7-9AD35BCE385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POA INICIAL: 3500
POA REFORMADO:2328 (LIMPIEZA DE VIAS)</t>
        </r>
      </text>
    </comment>
    <comment ref="M26" authorId="0" shapeId="0" xr:uid="{7726133C-011F-43F7-9940-04961EE90CC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GADM PATATE $10000
GADPRLA $2000 (PRESUP PRORROG 2025)</t>
        </r>
      </text>
    </comment>
    <comment ref="M27" authorId="0" shapeId="0" xr:uid="{1711B19B-EBBE-4B57-B35A-E79F3FB24E2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GADM PATATE $10000
GADPRLA $2000 (PRESUP PRORROG 2025)</t>
        </r>
      </text>
    </comment>
    <comment ref="M35" authorId="0" shapeId="0" xr:uid="{D7E0D6A2-F894-419E-8D06-177DE08AF2C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GADPRLA 12000 (PRESUP 2026)
GADPRLA 12000 (PRORROGADO 2025)
</t>
        </r>
      </text>
    </comment>
  </commentList>
</comments>
</file>

<file path=xl/sharedStrings.xml><?xml version="1.0" encoding="utf-8"?>
<sst xmlns="http://schemas.openxmlformats.org/spreadsheetml/2006/main" count="1269" uniqueCount="445">
  <si>
    <t>COMPONENTE</t>
  </si>
  <si>
    <t>Indicador</t>
  </si>
  <si>
    <t>Año base</t>
  </si>
  <si>
    <t>BIOFISICO</t>
  </si>
  <si>
    <t>ASENTAMIENTOS HUMANOS</t>
  </si>
  <si>
    <t>Número de espacios públicos mejorados</t>
  </si>
  <si>
    <t>H. GOBIERNO PROVINCIAL DE TUNGURAHUA</t>
  </si>
  <si>
    <t>Nombre del Proyecto u Obra</t>
  </si>
  <si>
    <t>Ubicación</t>
  </si>
  <si>
    <t>Costo total referencial de la obra o proyecto</t>
  </si>
  <si>
    <t>GAD MUNICIPAL DE PATATE</t>
  </si>
  <si>
    <t>Parroquia Sucre</t>
  </si>
  <si>
    <t>GAD PARROQUIAL RURAL SUCRE</t>
  </si>
  <si>
    <t>Costos POA</t>
  </si>
  <si>
    <t>Costo total referencial de la obra o proyecto P.P</t>
  </si>
  <si>
    <t xml:space="preserve">TOTAL </t>
  </si>
  <si>
    <t xml:space="preserve">TRIMESTRE </t>
  </si>
  <si>
    <t>Promoción y operación turistica-cultural del Centro Cultural Urku Kuri en la parroquia Sucre.</t>
  </si>
  <si>
    <t xml:space="preserve">Parroquia Sucre </t>
  </si>
  <si>
    <t>I,II</t>
  </si>
  <si>
    <t>I,II,III,IV</t>
  </si>
  <si>
    <t>II, III</t>
  </si>
  <si>
    <t>I,II.III,IV</t>
  </si>
  <si>
    <t>III,IV</t>
  </si>
  <si>
    <t>II,III,IV</t>
  </si>
  <si>
    <t>I, II, III, IV</t>
  </si>
  <si>
    <t xml:space="preserve">GASTO CORRIENTE </t>
  </si>
  <si>
    <t xml:space="preserve">GASTO INVERSIÓN </t>
  </si>
  <si>
    <t>10% VULNERABLES</t>
  </si>
  <si>
    <t xml:space="preserve">OBSERVACIONES </t>
  </si>
  <si>
    <t>APORTES CONAGOPARE</t>
  </si>
  <si>
    <t>COMPETENCIA</t>
  </si>
  <si>
    <t>I</t>
  </si>
  <si>
    <t>II</t>
  </si>
  <si>
    <t>III</t>
  </si>
  <si>
    <t>IV</t>
  </si>
  <si>
    <t>X</t>
  </si>
  <si>
    <t>ASFALTADO DE LA VÍA LA FLORESTA-FLORIDA-SAN CARLOS Y BARRIO CENTRO</t>
  </si>
  <si>
    <t xml:space="preserve">Caserío Poatug </t>
  </si>
  <si>
    <t>Proyecto de conservacion de zonas de  recarga hidrica</t>
  </si>
  <si>
    <t>PARRIQUIA SUCRE Y CASERIO POATUG</t>
  </si>
  <si>
    <t xml:space="preserve">Proyecto de educacion ambiental </t>
  </si>
  <si>
    <t xml:space="preserve">convenio </t>
  </si>
  <si>
    <t>Atención a grupos prioritarios Convenio para el CDI «Abejita María», Adulto Mayor visitas domiciliarias,   programas del adulto mayor de la parroquia Sucre, (educacion nutricional CDI).</t>
  </si>
  <si>
    <t xml:space="preserve">Fortalecimiento del proyecto del servicio social de Fisioterapia </t>
  </si>
  <si>
    <t xml:space="preserve"> fortalecimiento de la escuela permanente de Fultbol</t>
  </si>
  <si>
    <t xml:space="preserve">Proyecto de capacitación a la población de iniciativas de economía popular y solidaria de la parroquia Sucre. (Agroecología, ganadería, ecoturismo, artesanías, textiles, gastronomía y  obras de construcción para grupos asociados, comunidades y grupos de interés de la parroquia Sucre.) </t>
  </si>
  <si>
    <t xml:space="preserve">gestion </t>
  </si>
  <si>
    <t xml:space="preserve">Programa de Expo Ferias Agro ecológico, Turístico, Cultural y Ganadero de la Parroquia Sucre. </t>
  </si>
  <si>
    <t xml:space="preserve">Proyecto de fortalecimiento al sector agrícola mediante la producción de plantas de hortalizas en el vivero.  </t>
  </si>
  <si>
    <t xml:space="preserve">Proyecto de  fortalecimiento al sector pecuario de la parroquia (MEDIANTE LA CERTIFICACIÓN LIBRE DE BRÚCELA)  </t>
  </si>
  <si>
    <t xml:space="preserve">Gestión para el mantenimiento y mejoramiento de la planta de tratamiento de aguas servidas. </t>
  </si>
  <si>
    <t xml:space="preserve">Proyecto de asesoría técnica para el sector textil de la parroquia.(CAPACITACIÓN EN ARREGLO dE MAQUINARIA TEXTIL)  </t>
  </si>
  <si>
    <t xml:space="preserve">ASFALTADO Y CUNETA AL PARAMO  </t>
  </si>
  <si>
    <t>Implementación de la II etapa de la SEDE del GAD Sucre.</t>
  </si>
  <si>
    <t xml:space="preserve">Mantenimiento de espacios públicos mediante la contratación de personal para limpieza (promotor de limpieza) de la parroquia Sucre. </t>
  </si>
  <si>
    <t>Implementación del estadio Deportivo del Caserío Poatug.</t>
  </si>
  <si>
    <t xml:space="preserve">Mejoramiento y regeneración de los centros de capacitación de San Isidro </t>
  </si>
  <si>
    <t>Caserío Poatug</t>
  </si>
  <si>
    <t xml:space="preserve">Mejoramiento de vías y eventos emergentes en la parroquia. </t>
  </si>
  <si>
    <t xml:space="preserve">Planificación, habilitación y mantenimiento de la red vial parroquial. </t>
  </si>
  <si>
    <t>CAPACITACIONES Y FORTALECIMIENTO ORGANIZACIONAL CONTRATACIÓN DE UN TÉCNICO</t>
  </si>
  <si>
    <t xml:space="preserve">PAGO DEL CRÉDITO BDE </t>
  </si>
  <si>
    <t>GASTOS ADMINISTRATIVOS</t>
  </si>
  <si>
    <t>PRESUPUESTO PARTICIPATIVO POA 2023</t>
  </si>
  <si>
    <t>GOBIERNO AUTONOMO DESCENTRALIZADO PARROQUIAL RURAL SUCRE</t>
  </si>
  <si>
    <t>POA PARROQUIA SUCRE - PERIODO 2022</t>
  </si>
  <si>
    <r>
      <rPr>
        <b/>
        <sz val="9"/>
        <rFont val="Times New Roman"/>
        <family val="1"/>
      </rPr>
      <t>"Objetivo /línea estratégica
del PD/PDyOT"</t>
    </r>
  </si>
  <si>
    <t>Indicador del Programa</t>
  </si>
  <si>
    <t>Situación actual</t>
  </si>
  <si>
    <t>PROGRAMA</t>
  </si>
  <si>
    <t>NOMBRE DEL PROYECTO</t>
  </si>
  <si>
    <r>
      <rPr>
        <b/>
        <sz val="9"/>
        <rFont val="Times New Roman"/>
        <family val="1"/>
      </rPr>
      <t>PROGRAMACIÓN
2019 - 2023</t>
    </r>
  </si>
  <si>
    <t>PRESUPUESTO</t>
  </si>
  <si>
    <r>
      <rPr>
        <b/>
        <sz val="9"/>
        <rFont val="Times New Roman"/>
        <family val="1"/>
      </rPr>
      <t>PROGRAMACIÓN
POA 2022</t>
    </r>
  </si>
  <si>
    <t>PRESUPUESTO 2022</t>
  </si>
  <si>
    <t>ENTIDAD DE FINANCIAMINETO</t>
  </si>
  <si>
    <t>RESPONSABLE</t>
  </si>
  <si>
    <t>RECOMENDACIÓN</t>
  </si>
  <si>
    <t>MEDIOS DE VERIFICACION</t>
  </si>
  <si>
    <t>META DEL PD/OT 2023</t>
  </si>
  <si>
    <t>Meta proyecto</t>
  </si>
  <si>
    <r>
      <rPr>
        <sz val="9"/>
        <rFont val="Times New Roman"/>
        <family val="1"/>
      </rPr>
      <t>d) Incentivar el desarrollo de actividades productivas comunitarias la
preservación de la biodiversidad y la protección del ambiente;</t>
    </r>
  </si>
  <si>
    <t>Garantizar la sostenibilidad ambiental promoviendo la conservación y el manejo sustentable de los recursos naturales con enfoque a la mitigación y adaptación al cambio climático.</t>
  </si>
  <si>
    <t>Porcentaje de territorio dentro del sistema  de conservación de ecosistemas</t>
  </si>
  <si>
    <t>Porcentaje de personas en proceso de educación ambiental</t>
  </si>
  <si>
    <r>
      <rPr>
        <sz val="9"/>
        <rFont val="Times New Roman"/>
        <family val="1"/>
      </rPr>
      <t xml:space="preserve">Al 2022 se contará con un incremento del </t>
    </r>
    <r>
      <rPr>
        <b/>
        <sz val="9"/>
        <rFont val="Times New Roman"/>
        <family val="1"/>
      </rPr>
      <t xml:space="preserve">3,52% </t>
    </r>
    <r>
      <rPr>
        <sz val="9"/>
        <rFont val="Times New Roman"/>
        <family val="1"/>
      </rPr>
      <t>(</t>
    </r>
    <r>
      <rPr>
        <b/>
        <sz val="9"/>
        <rFont val="Times New Roman"/>
        <family val="1"/>
      </rPr>
      <t>97</t>
    </r>
    <r>
      <rPr>
        <sz val="9"/>
        <rFont val="Times New Roman"/>
        <family val="1"/>
      </rPr>
      <t>) de población dentro del programa de educación ambiental</t>
    </r>
  </si>
  <si>
    <t>MANEJO, Y CONSERVACIÓN DE RECURSOS NATURALES</t>
  </si>
  <si>
    <t>Programa de Educacion Ambiental</t>
  </si>
  <si>
    <t>GAD SUCRE, HGPT, MAATE,PLAN MANEJO DE PARAMOS Y EMAIT</t>
  </si>
  <si>
    <t>ING. ROSENDO TORRES</t>
  </si>
  <si>
    <t>Trabajar en coodinación con el proyecto de Manejo de Páramos con Fundación Pastaza, las universidades dirigido a la población local</t>
  </si>
  <si>
    <t>Informe de actividades y Fotografías</t>
  </si>
  <si>
    <t>Porcentaje de hectáreas con procesos de conservación</t>
  </si>
  <si>
    <r>
      <rPr>
        <sz val="9"/>
        <rFont val="Times New Roman"/>
        <family val="1"/>
      </rPr>
      <t>2021
2,1  has</t>
    </r>
  </si>
  <si>
    <t>Al 2023 se contará con el 5 % del territorio con procesos de restauración ecológica</t>
  </si>
  <si>
    <r>
      <rPr>
        <sz val="9"/>
        <rFont val="Times New Roman"/>
        <family val="1"/>
      </rPr>
      <t xml:space="preserve">Al 2022  se contará con un incremento del
</t>
    </r>
    <r>
      <rPr>
        <b/>
        <sz val="9"/>
        <rFont val="Times New Roman"/>
        <family val="1"/>
      </rPr>
      <t xml:space="preserve">3,9 </t>
    </r>
    <r>
      <rPr>
        <sz val="9"/>
        <rFont val="Times New Roman"/>
        <family val="1"/>
      </rPr>
      <t>héctáreas conservadas</t>
    </r>
  </si>
  <si>
    <t>Programa de conservación de zonas de recarga hídrica</t>
  </si>
  <si>
    <t>$                    -</t>
  </si>
  <si>
    <t>Trabajar en coodinación con el proyecto de Manejo de Páramos con Fundación Pastaza y con la Mesa de Agua del Parque Nacional Llangantes</t>
  </si>
  <si>
    <t>Informes de gestión</t>
  </si>
  <si>
    <r>
      <rPr>
        <sz val="9"/>
        <rFont val="Times New Roman"/>
        <family val="1"/>
      </rPr>
      <t xml:space="preserve">Al 2022  se contará con un incremento del </t>
    </r>
    <r>
      <rPr>
        <b/>
        <sz val="9"/>
        <rFont val="Times New Roman"/>
        <family val="1"/>
      </rPr>
      <t xml:space="preserve">3,9 </t>
    </r>
    <r>
      <rPr>
        <sz val="9"/>
        <rFont val="Times New Roman"/>
        <family val="1"/>
      </rPr>
      <t>héctáreas conservadas para la biodiversidad</t>
    </r>
  </si>
  <si>
    <t>Programa de conservación de la biodiversidad</t>
  </si>
  <si>
    <t>Trabajar en coodinación con el proyecto de Manejo de Páramos con Fundación Pastaza y con la Mesa de Turismo y Educación Ambiental del Parque Nacional Llangantes</t>
  </si>
  <si>
    <r>
      <rPr>
        <sz val="9"/>
        <rFont val="Times New Roman"/>
        <family val="1"/>
      </rPr>
      <t>f) Promover la organización de los ciudadanos de las comunas, recintos y demás asentamientos rurales con el carácter
de organizaciones territoriales de base;</t>
    </r>
  </si>
  <si>
    <t>SOCIO CULTURAL</t>
  </si>
  <si>
    <t>Fortalecer el sistema parroquial  de protección de derechos de las personas vulnerables</t>
  </si>
  <si>
    <t>Porcentaje de personas en estado de vulnerabilidad atendidas en relación al número de personas de este grupo</t>
  </si>
  <si>
    <t>Porcentaje de personas en estado de vulnerabilidad atendidas</t>
  </si>
  <si>
    <r>
      <rPr>
        <sz val="9"/>
        <rFont val="Times New Roman"/>
        <family val="1"/>
      </rPr>
      <t>2021
56,45%
(1568)</t>
    </r>
  </si>
  <si>
    <t>Al 2023 se contará con el 57% (1583) de la población vulnerable con atención prioritaria</t>
  </si>
  <si>
    <r>
      <rPr>
        <sz val="9"/>
        <rFont val="Times New Roman"/>
        <family val="1"/>
      </rPr>
      <t xml:space="preserve">Al 2022  se alcanzará al </t>
    </r>
    <r>
      <rPr>
        <b/>
        <sz val="9"/>
        <rFont val="Times New Roman"/>
        <family val="1"/>
      </rPr>
      <t xml:space="preserve">56,59% </t>
    </r>
    <r>
      <rPr>
        <sz val="9"/>
        <rFont val="Times New Roman"/>
        <family val="1"/>
      </rPr>
      <t>(1573) de personas atendidas dentro del sistema de grupos vulnerables</t>
    </r>
  </si>
  <si>
    <t>ATENCIÓN A PERSONAS EN ESTADO DE VULNERABILIDAD</t>
  </si>
  <si>
    <t>Atención a grupos prioritarios mediante el Convenio para el CDI «Abejita María», Proyecto del Adulto Mayor en visita domiciliaria,  Fisioterapia y programas del adulto mayor de la parroquia Sucre</t>
  </si>
  <si>
    <t>GAD SUCRE, MIES, MSP, GADMP, ONGs</t>
  </si>
  <si>
    <t>Realizar proyecto de atención a grupos vulnerables</t>
  </si>
  <si>
    <t>Promover la conservación y difusión  de la identidad cultural y del patrimonio presente en la parroquia.</t>
  </si>
  <si>
    <t>Porcentaje de encuentros culturales realizados en la parroquia</t>
  </si>
  <si>
    <t>Número de encuentros culturales</t>
  </si>
  <si>
    <r>
      <rPr>
        <sz val="9"/>
        <rFont val="Times New Roman"/>
        <family val="1"/>
      </rPr>
      <t>2021
60%</t>
    </r>
  </si>
  <si>
    <t>Alcanzar un mínimo de cinco (5) eventos  los encuentros culturales hasta el 2023</t>
  </si>
  <si>
    <r>
      <rPr>
        <sz val="9"/>
        <rFont val="Times New Roman"/>
        <family val="1"/>
      </rPr>
      <t xml:space="preserve">Al 2022 se realizará al menos </t>
    </r>
    <r>
      <rPr>
        <b/>
        <sz val="9"/>
        <rFont val="Times New Roman"/>
        <family val="1"/>
      </rPr>
      <t xml:space="preserve">1 </t>
    </r>
    <r>
      <rPr>
        <sz val="9"/>
        <rFont val="Times New Roman"/>
        <family val="1"/>
      </rPr>
      <t>encuentro cultural</t>
    </r>
  </si>
  <si>
    <t>IDENTIDAD CULTURAL</t>
  </si>
  <si>
    <t>Fortalecimiento de la cultura tangible e intangible de la parroquia Sucre mediante el III Festival de la Vasija de Barro Sucre 2022</t>
  </si>
  <si>
    <t>GAD SUCRE, MAG, MINISTERIO DE CULTURA Y PATRIMONIO</t>
  </si>
  <si>
    <t>Realizar proyecto para el evento, incluir feria de emprendimientos con los técnicos del MAG, y demás actividades conjuntamente con los presidentes decabildos</t>
  </si>
  <si>
    <t>Proyecto, Informe y Fotografías</t>
  </si>
  <si>
    <t>Porcentaje de PEA de productores trabajando de manera asociativa</t>
  </si>
  <si>
    <r>
      <rPr>
        <sz val="9"/>
        <rFont val="Times New Roman"/>
        <family val="1"/>
      </rPr>
      <t>Contar con el 17 % (97) del PEA inmersos en procesos económicos productivos de manera organizada hasta
el 2023.</t>
    </r>
  </si>
  <si>
    <r>
      <rPr>
        <sz val="9"/>
        <rFont val="Times New Roman"/>
        <family val="1"/>
      </rPr>
      <t xml:space="preserve">Al 2022 alcanzar un incremento del </t>
    </r>
    <r>
      <rPr>
        <b/>
        <sz val="9"/>
        <rFont val="Times New Roman"/>
        <family val="1"/>
      </rPr>
      <t>3,18</t>
    </r>
    <r>
      <rPr>
        <sz val="9"/>
        <rFont val="Times New Roman"/>
        <family val="1"/>
      </rPr>
      <t>%
(</t>
    </r>
    <r>
      <rPr>
        <b/>
        <sz val="9"/>
        <rFont val="Times New Roman"/>
        <family val="1"/>
      </rPr>
      <t>18</t>
    </r>
    <r>
      <rPr>
        <sz val="9"/>
        <rFont val="Times New Roman"/>
        <family val="1"/>
      </rPr>
      <t>)  de productores capacitados dentro de grupos organizados</t>
    </r>
  </si>
  <si>
    <t>Programa de capacitación a la población de iniciativas de economía popular y solidaria de la parroquia Sucre.</t>
  </si>
  <si>
    <t>GAD SUCRE, CONAGOPARE, MINISTERIO DE CULTURA, HGPT, PLA DE MANEJO DE PÁRAMOS</t>
  </si>
  <si>
    <t>SR. JONATHAN QUISPE</t>
  </si>
  <si>
    <t>Realizar el proyecto, gestionar capacitación y coordinar con los grupos de interés organizados y demás emprendimientos de la parropquia Sucre</t>
  </si>
  <si>
    <r>
      <rPr>
        <sz val="9"/>
        <rFont val="Times New Roman"/>
        <family val="1"/>
      </rPr>
      <t>d) Incentivar el desarrollo de actividades productivas comunitarias la preservación de la biodiversidad y la
protección del ambiente;
f) Promover la organización de los ciudadanos de las comunas, recintos y demás asentamientos rurales con el carácter
de organizaciones territoriales de base;</t>
    </r>
  </si>
  <si>
    <t>ECONÓMICO PRODUCTIVO</t>
  </si>
  <si>
    <t>Impulsar el desarrollo económico local sostenible de las actividades productivas, agropecuarias y turísticas comunitarias para garantizar la soberanía y seguridad alimentaria bajo un enfoque de economía popular y solidaria.</t>
  </si>
  <si>
    <t>Número de ferias agroproductivas</t>
  </si>
  <si>
    <r>
      <rPr>
        <sz val="9"/>
        <rFont val="Times New Roman"/>
        <family val="1"/>
      </rPr>
      <t>2021
5</t>
    </r>
  </si>
  <si>
    <t>Contar con el 17 % (170) del PEA inmersos en procesos económicos productivos de manera organizada hasta el 2023.</t>
  </si>
  <si>
    <r>
      <rPr>
        <sz val="9"/>
        <rFont val="Times New Roman"/>
        <family val="1"/>
      </rPr>
      <t>Al 2022 se realizará una  (</t>
    </r>
    <r>
      <rPr>
        <b/>
        <sz val="9"/>
        <rFont val="Times New Roman"/>
        <family val="1"/>
      </rPr>
      <t xml:space="preserve">1 </t>
    </r>
    <r>
      <rPr>
        <sz val="9"/>
        <rFont val="Times New Roman"/>
        <family val="1"/>
      </rPr>
      <t>) Expoferia Agroproductiva</t>
    </r>
  </si>
  <si>
    <t>APOYO A LA PRODUCCIÓN</t>
  </si>
  <si>
    <t>Programa de ferias agropecuarias mediante la Expo Feria Agro ecológica, Turística, Cultural y Ganadera Sucre 2022</t>
  </si>
  <si>
    <t>GAD SUCRE, HGPT, GAD MUNICIPAL PATATE, CONAGOPARE, SWISSAID. MAG</t>
  </si>
  <si>
    <t>Realizar el proyecto, gestionar y coordinar la participación de actores</t>
  </si>
  <si>
    <t>Proyecto, Informe, Fotografías y Registros de Capacitación</t>
  </si>
  <si>
    <r>
      <rPr>
        <sz val="9"/>
        <rFont val="Times New Roman"/>
        <family val="1"/>
      </rPr>
      <t>2022
8,18%
(88)</t>
    </r>
  </si>
  <si>
    <t>Contar con el 17 %  (73) del PEA inmersos en procesos económicos productivos de manera organizada hasta el 2023.</t>
  </si>
  <si>
    <r>
      <rPr>
        <sz val="9"/>
        <rFont val="Times New Roman"/>
        <family val="1"/>
      </rPr>
      <t xml:space="preserve">Al 2022 se alcanzará al </t>
    </r>
    <r>
      <rPr>
        <b/>
        <sz val="9"/>
        <rFont val="Times New Roman"/>
        <family val="1"/>
      </rPr>
      <t>11,36</t>
    </r>
    <r>
      <rPr>
        <sz val="9"/>
        <rFont val="Times New Roman"/>
        <family val="1"/>
      </rPr>
      <t>%  (122) de productores capacitados inmersos en los grupos organizados</t>
    </r>
  </si>
  <si>
    <t>Programa de fortalecimiento al sector pecuario mediante una campaña de desparasitación</t>
  </si>
  <si>
    <t>Realizar el proyecto, gestionar las actividades con el técnico pecuario de MAG y con los técnicos del Plan de Manejo de Páramos</t>
  </si>
  <si>
    <t>Programa de fortalecimiento al sector pecuario mediante la producción de plantas de hortaliza en el vivero</t>
  </si>
  <si>
    <t>Coordinar actividades con la técnica agrícola del MAG para promover el proyecto del vivero y huertos familiares</t>
  </si>
  <si>
    <t>Porcentaje de atractivosturísticos posicionados en relación con el número total de atractivos presentes en la parroquia Sucre</t>
  </si>
  <si>
    <t>Porcentaje de atractivos turísticos posicionados en relación con el número total de atractivos</t>
  </si>
  <si>
    <r>
      <rPr>
        <sz val="9"/>
        <rFont val="Times New Roman"/>
        <family val="1"/>
      </rPr>
      <t>2021
0%</t>
    </r>
  </si>
  <si>
    <t>Incrementar el posicionamiento de los atractractivos turísticos en relación con el número total  existentes en la parroquia</t>
  </si>
  <si>
    <r>
      <rPr>
        <sz val="9"/>
        <rFont val="Times New Roman"/>
        <family val="1"/>
      </rPr>
      <t>Al 2022  gestiónar un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estudio para la implmentación y mantenimiento de señalética a la cascada Mundug</t>
    </r>
  </si>
  <si>
    <t>DESARROLLO TURÍSTICO</t>
  </si>
  <si>
    <t>Estudio para el sendero de la cascada Mundug por Poatug para la implementación y mantenimiento de señalética turística.</t>
  </si>
  <si>
    <t>FECOPA Y CONAGOPARE CONVENIO PLAN MANEJO DE PARAMOS  Y GAD MUNICIPAL PATATE</t>
  </si>
  <si>
    <t>SR. ALFREDO CHICAIZA</t>
  </si>
  <si>
    <t>Coorinar con el Ing. Denis Medina -Técnico de Turismo del GADM, técnicos del Plan de Manejo de Páramos para los estudios e implementación del proyecto</t>
  </si>
  <si>
    <t>Informes de gestión, proyecto, convenio y fotografías</t>
  </si>
  <si>
    <r>
      <rPr>
        <sz val="9"/>
        <rFont val="Times New Roman"/>
        <family val="1"/>
      </rPr>
      <t>2021
10%</t>
    </r>
  </si>
  <si>
    <r>
      <rPr>
        <sz val="9"/>
        <rFont val="Times New Roman"/>
        <family val="1"/>
      </rPr>
      <t>Al 2022 se gestionará la implementación de
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señalética en el sendero a la cascada Mesa Tablón</t>
    </r>
  </si>
  <si>
    <t>GADM PATATE y GAD SUCRE</t>
  </si>
  <si>
    <t>Gestionar en el GAD Patate y en el HGPT en el marco de la Estrategia deTurismo de Tungurahua</t>
  </si>
  <si>
    <r>
      <rPr>
        <sz val="9"/>
        <rFont val="Times New Roman"/>
        <family val="1"/>
      </rPr>
      <t>2021
20%</t>
    </r>
  </si>
  <si>
    <r>
      <rPr>
        <sz val="9"/>
        <rFont val="Times New Roman"/>
        <family val="1"/>
      </rPr>
      <t>Al 2022 se gestionará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promoción y difusión del turismo de la parroquia</t>
    </r>
  </si>
  <si>
    <t>Programa de promoción y difusión de los productos turísticos.</t>
  </si>
  <si>
    <r>
      <rPr>
        <sz val="9"/>
        <rFont val="Times New Roman"/>
        <family val="1"/>
      </rPr>
      <t>Al 2022 se implementará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ruta agro turística y artesanal en la parroquia</t>
    </r>
  </si>
  <si>
    <t>Creación de un ruta turística parroquial de Sucre.</t>
  </si>
  <si>
    <t>GAD SUCRE, GADM PATATE, HGPT-PMP, MAG Y EMPRENDIMIENTOS</t>
  </si>
  <si>
    <r>
      <rPr>
        <sz val="9"/>
        <rFont val="Times New Roman"/>
        <family val="1"/>
      </rPr>
      <t>Realizar un diagnóstico de emprendimientos, servicios, artesanías, atractivos turísticos naturales y culturales. Promover un proceso de formación turística y dotar de señalética a los
emprendimientos que cumplen con los estádares de calidad para la ruta turística</t>
    </r>
  </si>
  <si>
    <r>
      <rPr>
        <sz val="9"/>
        <rFont val="Times New Roman"/>
        <family val="1"/>
      </rPr>
      <t>Proyecto, Informes
de gestión y actividades, proceso de compras públicas, contratos, proformas y
fotografías</t>
    </r>
  </si>
  <si>
    <r>
      <rPr>
        <sz val="9"/>
        <rFont val="Times New Roman"/>
        <family val="1"/>
      </rPr>
      <t>Al 2022 se gestionará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estudio para la implmentación de deportes extremos en la parroquia</t>
    </r>
  </si>
  <si>
    <t>Estudio para la implementación de deportes extremos</t>
  </si>
  <si>
    <t>CONAGOPARE CONVENIO PLAN MANEJO DE PARAMOS  Y ACADEMIA</t>
  </si>
  <si>
    <t>Gestión en Conagopare y con la academia para realizar el estudio de prefactibilidad para la implementación de los deportes extremos</t>
  </si>
  <si>
    <r>
      <rPr>
        <sz val="9"/>
        <rFont val="Times New Roman"/>
        <family val="1"/>
      </rPr>
      <t>b) Planificar, construir y mantener
la infraestructura física, los equipamientos y los espacios públicos de la parroquia, contenidos en los planes de desarrollo e incluidos en los presupuestos participativos anuales;</t>
    </r>
  </si>
  <si>
    <t>Gestionar la prestación de servicios básicos, el accesos a espacios públicos y el equipamiento social de la ´parroquia</t>
  </si>
  <si>
    <t>Porcentaje de viviendas con servicio de alcantarillado</t>
  </si>
  <si>
    <t>Porcentaje de viviendas con alcantarillado</t>
  </si>
  <si>
    <r>
      <rPr>
        <sz val="9"/>
        <rFont val="Times New Roman"/>
        <family val="1"/>
      </rPr>
      <t>2019
50,94%</t>
    </r>
  </si>
  <si>
    <t>Alcanzar hasta el 2023 una  cobertura del 10 % en mejoramiento de servicios básicos, espacios públicos y equipamiento social  a nivel parroquial.</t>
  </si>
  <si>
    <r>
      <rPr>
        <sz val="9"/>
        <rFont val="Times New Roman"/>
        <family val="1"/>
      </rPr>
      <t>Al 2022 se dará mantenimiento a una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de las  infraestructuras de equipamiento social</t>
    </r>
  </si>
  <si>
    <t>ALCANTARILLADO</t>
  </si>
  <si>
    <t>Gestión para el mantenimiento y mejoramiento de la planta de tratamiento de aguas servidas.</t>
  </si>
  <si>
    <t>GAD SUCRE, GADM PATATE, HGPT</t>
  </si>
  <si>
    <t>SR. EFRAÍN ROJANA</t>
  </si>
  <si>
    <t>Gestión para relaizar los estudios y diseños para la implementación del proyecto</t>
  </si>
  <si>
    <t>Estudio y Diseño</t>
  </si>
  <si>
    <t>Porcentaje de espacios públicos que han sido rehabilitados y mejorados</t>
  </si>
  <si>
    <t>Número de personas de limpieza contratadas en el GAD Sucre</t>
  </si>
  <si>
    <r>
      <rPr>
        <sz val="9"/>
        <rFont val="Times New Roman"/>
        <family val="1"/>
      </rPr>
      <t>2021
50,94%</t>
    </r>
  </si>
  <si>
    <t>Contar con una persona de limpieza contratado anualmente para el GAD Parroquia Sucre al 2023</t>
  </si>
  <si>
    <t>Al 2022 se contará con 1 persona de limpieza y mantenimiento de espacios públicos de la parroquia</t>
  </si>
  <si>
    <t>MANTENIMIENTO DE ESPACIOS PÚBLICOS</t>
  </si>
  <si>
    <t>Mantenimiento de espacios públicos mediante la contratación de personal para limpieza de la parroquia Sucre.</t>
  </si>
  <si>
    <t>GAD SUCRE</t>
  </si>
  <si>
    <t>Se contratará una perosna para la realización de limpieza desde enero a diciembre</t>
  </si>
  <si>
    <t>Contrato de Personal Informes y fotografías</t>
  </si>
  <si>
    <r>
      <rPr>
        <sz val="9"/>
        <rFont val="Times New Roman"/>
        <family val="1"/>
      </rPr>
      <t>c) Planificar y mantener, en
coordinación con los gobiernos provinciales, la vialidad parroquial rural</t>
    </r>
  </si>
  <si>
    <t>MOVILIDAD, ENERGÍA Y CONECTIVIDAD</t>
  </si>
  <si>
    <t>Gestionar y mantener las redes viales parroquiales para promover la conectividad interna</t>
  </si>
  <si>
    <t>Porcentaje de vías mantenidas y construidas</t>
  </si>
  <si>
    <t>Porcentaje de vías en mantenimiento y construidas</t>
  </si>
  <si>
    <r>
      <rPr>
        <sz val="9"/>
        <rFont val="Times New Roman"/>
        <family val="1"/>
      </rPr>
      <t>2021
33%</t>
    </r>
  </si>
  <si>
    <t>Incrementar  y mejorar en 10 % de vías de la parroquia al año 2023</t>
  </si>
  <si>
    <r>
      <rPr>
        <sz val="9"/>
        <rFont val="Times New Roman"/>
        <family val="1"/>
      </rPr>
      <t xml:space="preserve">Al 2022 se habilitará </t>
    </r>
    <r>
      <rPr>
        <b/>
        <sz val="9"/>
        <rFont val="Times New Roman"/>
        <family val="1"/>
      </rPr>
      <t xml:space="preserve">3 </t>
    </r>
    <r>
      <rPr>
        <sz val="9"/>
        <rFont val="Times New Roman"/>
        <family val="1"/>
      </rPr>
      <t>km de vía parroquial</t>
    </r>
  </si>
  <si>
    <t>DESARROLLO VIAL</t>
  </si>
  <si>
    <r>
      <rPr>
        <sz val="9"/>
        <rFont val="Times New Roman"/>
        <family val="1"/>
      </rPr>
      <t>Mantenimiento, limpieza, ampliación o apertura de la red vial de la parroquia Sucre. (Florida -Kuruchaki, Florida-Terremoto, Colcas-Palama, Vía San Francisco, Poatug-Calera, Poatug-Páramo, La Loma-Cochaleo- Poatug-Labanda, Pica- Ensellado, Sudahua Chiquito -
Payupamba)</t>
    </r>
  </si>
  <si>
    <t>Elaboración decronograma de trabajos, atención ante emergencias, gestión de maquinaria en el GADM Patate y en el HGPT</t>
  </si>
  <si>
    <t>Informe y Fotografías</t>
  </si>
  <si>
    <t>Porcentaje de vías en mantenimiento y asfaltadas</t>
  </si>
  <si>
    <r>
      <rPr>
        <sz val="9"/>
        <rFont val="Times New Roman"/>
        <family val="1"/>
      </rPr>
      <t xml:space="preserve">Al 2022 se mejorará </t>
    </r>
    <r>
      <rPr>
        <b/>
        <sz val="9"/>
        <rFont val="Times New Roman"/>
        <family val="1"/>
      </rPr>
      <t xml:space="preserve">1,5 </t>
    </r>
    <r>
      <rPr>
        <sz val="9"/>
        <rFont val="Times New Roman"/>
        <family val="1"/>
      </rPr>
      <t>km  de aceras y bordillos de centro urbano parroquial</t>
    </r>
  </si>
  <si>
    <t>Proyecto para la implementación de aceras en la parroquia Sucre</t>
  </si>
  <si>
    <t>CONVENIO CON EL GADM PATATE</t>
  </si>
  <si>
    <t>Seguimiento al cumplimiento de convenios</t>
  </si>
  <si>
    <t>Estudio y Ejecución de la obra</t>
  </si>
  <si>
    <r>
      <rPr>
        <sz val="9"/>
        <rFont val="Times New Roman"/>
        <family val="1"/>
      </rPr>
      <t>h) Vigilar la ejecución de obras y la calidad
de los servicios públicos</t>
    </r>
  </si>
  <si>
    <t>POLÍTICO INSTITUCIONAL</t>
  </si>
  <si>
    <t>Fortalecer las capacidades institucionales del GAD parroquial para garantizar servicios a la ciudadanía.</t>
  </si>
  <si>
    <t>Porcentaje de personas presentes en procesos de participación ciudadana</t>
  </si>
  <si>
    <t>Número de personas capacitadas en el GAD Sucre</t>
  </si>
  <si>
    <r>
      <rPr>
        <sz val="9"/>
        <rFont val="Times New Roman"/>
        <family val="1"/>
      </rPr>
      <t>2021
1</t>
    </r>
  </si>
  <si>
    <r>
      <rPr>
        <sz val="9"/>
        <rFont val="Times New Roman"/>
        <family val="1"/>
      </rPr>
      <t>Fortalecer las capacidades
administrativas y operativas de todo el personal del GAD Sucre</t>
    </r>
  </si>
  <si>
    <t>Al 2022 se fortalecerá las capacidades del 100% del personal del GAD Sucre</t>
  </si>
  <si>
    <t>PLANIFICACIÓN</t>
  </si>
  <si>
    <t>Capacitaciones y fortalecimiento organizacional contratacion de un tecnico</t>
  </si>
  <si>
    <t>GADPR SUCRE</t>
  </si>
  <si>
    <t>SR. EDWIN CHILIQUINGA</t>
  </si>
  <si>
    <t>Gestión a nivelinterinstitucional</t>
  </si>
  <si>
    <t>Documentos de gestión</t>
  </si>
  <si>
    <r>
      <rPr>
        <sz val="9"/>
        <rFont val="Times New Roman"/>
        <family val="1"/>
      </rPr>
      <t>2019
50,94%"</t>
    </r>
  </si>
  <si>
    <r>
      <rPr>
        <sz val="9"/>
        <rFont val="Times New Roman"/>
        <family val="1"/>
      </rPr>
      <t>Alcanzar hasta el 2023 una  cobertura del 10 % en mejoramiento de espacios públicos y equipamiento social  a nivel
parroquial.</t>
    </r>
  </si>
  <si>
    <t>Al 2022 se iimplementará un proyecto para el mejoramiento del centro urbano de la parroquia Sucre</t>
  </si>
  <si>
    <t>Convenios de obras publicas para la ejecución del proyecto para la remodelación de la Plazoleta Central de la parroquia Sucre</t>
  </si>
  <si>
    <t>CONVENIO CON EL HGPT</t>
  </si>
  <si>
    <t>Al 2023 se contará con el 16% de la población inmersa en procesos de educación ambiental</t>
  </si>
  <si>
    <t>2021
2,1  has</t>
  </si>
  <si>
    <t>2021
2%
(52)</t>
  </si>
  <si>
    <t>CONSTRUCCION DE LAS ACERAS Y BORDILLOS CON ADOQUIN DECORATIVO EN LA VIA PRINCIPAL DE LA PARROQUIA SUCRE(SECTOR LA FLORESTA-EL CENTRO)</t>
  </si>
  <si>
    <t>TOTAL PRESUPUESTO GAD 2023</t>
  </si>
  <si>
    <t>2021
8,18%
(48)</t>
  </si>
  <si>
    <t>Seguimiento a la realización del estudio para la
implementación del sendero a la cascada Mesa Tablón en el Municipio de Patate</t>
  </si>
  <si>
    <t>SR. ALFREDO CHICAIZA
SR. JONATHAN QUISPE</t>
  </si>
  <si>
    <t xml:space="preserve">Capacitaciones y fortalecimiento organizacional contratación de un técnico </t>
  </si>
  <si>
    <t xml:space="preserve">ADOQUINADO MIXTO A LA BANDA del caserio Puatug </t>
  </si>
  <si>
    <t xml:space="preserve">Mejoramiento y regeneración de los centros de capacitación de San Isidro, El Calvario, Poatug, otros. </t>
  </si>
  <si>
    <t xml:space="preserve">Actualización del PDyOT y  con el Plan Nacional de Desarrollo 2020-2025 </t>
  </si>
  <si>
    <t>Reforma Acuerdo Ministerial 027  MENOS EL 3,09</t>
  </si>
  <si>
    <t>Diferencia</t>
  </si>
  <si>
    <t>por reformar</t>
  </si>
  <si>
    <t>reformar</t>
  </si>
  <si>
    <t>PARTIDA PRESUPUESTARIA</t>
  </si>
  <si>
    <t>PROYECTO POA 2023</t>
  </si>
  <si>
    <t>VALOR A REFORMAR</t>
  </si>
  <si>
    <t>VALOR PRESUPUESTADO</t>
  </si>
  <si>
    <t>REFORMA ACUERDO MINISTERIAL 027</t>
  </si>
  <si>
    <t>OBRAS DE INFRAESTRUCTURA (OBRA MANTENIMIENTO DE LA CASA COMUNAL DEL BARRIO SAN ISIDRO)</t>
  </si>
  <si>
    <t xml:space="preserve"> HONORARIOS POR CONTRATOS CIVILES FORTALECIMIENTO INSTITUCIONAL</t>
  </si>
  <si>
    <t>Nro. PART PRESU</t>
  </si>
  <si>
    <t>5000 casa San isidro, 388,98 reduccion dde Iietapa de construcción</t>
  </si>
  <si>
    <t>JUSTIFICACION</t>
  </si>
  <si>
    <t>Fortalecimiento de la escuela permanente de Fútbol</t>
  </si>
  <si>
    <t>BIENES ARTISTICOS CULTURALES, BIENES DEPORTIVOS Y SIMBOLOS PATRIOS</t>
  </si>
  <si>
    <t>OBRA EJECUTADA CON GESTIÓN, REFORMA ACUERDO MINISTERIAL 027</t>
  </si>
  <si>
    <t>GADM PATATE</t>
  </si>
  <si>
    <t>Mantenimiento de espacios públicos mediante la contratación de personal para limpieza (promotor de limpieza)</t>
  </si>
  <si>
    <t>Capacitaciones y fortalecimiento organizacional (contratación de un técnico)</t>
  </si>
  <si>
    <t>Gastos Administrativos</t>
  </si>
  <si>
    <t>AVANCE</t>
  </si>
  <si>
    <t>DIFERENCIA</t>
  </si>
  <si>
    <t>Proyecto, Informe, Fotografías</t>
  </si>
  <si>
    <t>Proyecto de Educación ambiental</t>
  </si>
  <si>
    <t>HGPT, MAATE, GADM PATATE, ONGs)</t>
  </si>
  <si>
    <t>Vocal Jenny Mena</t>
  </si>
  <si>
    <t>GADPRLA</t>
  </si>
  <si>
    <t>Vocal Andrés Mena</t>
  </si>
  <si>
    <t>Fortalecimiento del proyecto del servicio social de fisioterapia (contratación de un profesional en fidsioterapia)</t>
  </si>
  <si>
    <t xml:space="preserve">Fortalecimiento de la escuela deportiva de Futbol, Taekwondo y básquet. </t>
  </si>
  <si>
    <t>Fortalecimiento de la identidad cultural y parroquial</t>
  </si>
  <si>
    <t>Equipamiento del centro de fisioterapia</t>
  </si>
  <si>
    <t>Fortalecimiento al sector pecuario mediante la campaña de desparasitación y vitaminizacion de especies mayores y menores</t>
  </si>
  <si>
    <t>Fortalecimiento al sector productivo (programa de capacitaciones)</t>
  </si>
  <si>
    <t>Promoción y difusión del sector turístico y productivo (Expoferia)</t>
  </si>
  <si>
    <t>Vocal José Velasco</t>
  </si>
  <si>
    <t>Mantenimiento de espacios públicos (adquisición de materiales de construcción)</t>
  </si>
  <si>
    <t>GAD LOS ANDES</t>
  </si>
  <si>
    <t>Vocal José Chicaiza</t>
  </si>
  <si>
    <t>Vocal José Chicaiza, Paulina Cujano</t>
  </si>
  <si>
    <t>Estudios y convenios</t>
  </si>
  <si>
    <t>Presidente LCDA. Paulina Cujano</t>
  </si>
  <si>
    <t xml:space="preserve">Documentos de gestion, informes </t>
  </si>
  <si>
    <t>Gaseta institucional</t>
  </si>
  <si>
    <t>HGPT</t>
  </si>
  <si>
    <t>Convenios, Transferecncias, acta de entrega unica</t>
  </si>
  <si>
    <t>Construcción de una variante del alcantarillado sanitario en el centro de la parroquia.</t>
  </si>
  <si>
    <t>Implementación de servicios para personas adultas mayores en la modalidad ATENCIÓN DOMICILIARIA PARA PERSONAS ADULTAS MAYORES SIN DISCAPACIDAD</t>
  </si>
  <si>
    <t>MDH</t>
  </si>
  <si>
    <t>Vocal Andrés Mena, Presidente Lcda. Paulina Cujano</t>
  </si>
  <si>
    <t>Proyectos enfocados a grupo de atención prioritaria (Gira de observación adultos mayores, Contraparte para el proyecto MDH adulto mayor, Talleres vacacionales niños y adolescentes, Eventos tradiciones</t>
  </si>
  <si>
    <t>Convenio, informes promotor MDH.</t>
  </si>
  <si>
    <t>Mantenimiento preventivo de la vialidad parroquial y vecinal de la parroquia Los Andes</t>
  </si>
  <si>
    <t>CONVENIO DE COGESTION</t>
  </si>
  <si>
    <t>Mantenimiento vial (Disponibilidad permanente de maquinaria para limpieza de vías)</t>
  </si>
  <si>
    <t>CONVENIO DE COOPERACIÓN INTERINSTITUCIONAL</t>
  </si>
  <si>
    <t>Estudios y proyecto de Fortalecimiento Social, Cultural y Productivo</t>
  </si>
  <si>
    <t xml:space="preserve">CONVENIO DE VINCULACIÓN ACADÉMICA </t>
  </si>
  <si>
    <t>Fortalecimiento de las capacidades en Gestión de Riesgos</t>
  </si>
  <si>
    <t>GESTION</t>
  </si>
  <si>
    <t>HGPT, MAATE, MSP, GADM PATATE, ONG's</t>
  </si>
  <si>
    <t>Vocal Jenny Mena, Presidente Lcda. Paulina Cujano</t>
  </si>
  <si>
    <t>Estudios para espacios públicos</t>
  </si>
  <si>
    <t>Fortalecimiento de las mingas comunitarias</t>
  </si>
  <si>
    <t>Fortalecimiento de organizaciones sociales y líderes comunitarios</t>
  </si>
  <si>
    <t>Vocal José Chicaiza, Presidente Lcda. Paulina Cujano</t>
  </si>
  <si>
    <t>CONAGOPARE, GAD LOS ANDES</t>
  </si>
  <si>
    <t>Presidente Lcda. Paulina Cujano</t>
  </si>
  <si>
    <t>Fortalecimiento al programa de Expo-ferias</t>
  </si>
  <si>
    <t>GADPRLA, UTA, INSTITUTO PELILEO</t>
  </si>
  <si>
    <t>Ampliación de vías secundarias de la parroquia</t>
  </si>
  <si>
    <t>GADM PATATE, GAD LOS ANDES</t>
  </si>
  <si>
    <t>GESTIÓN</t>
  </si>
  <si>
    <t>Vocal José Velasco, Presidente Lcda. Paulina Cujano</t>
  </si>
  <si>
    <t>EducaSostenible:
Gestión Resultante
de Educación
Ambiental para el
Desarrollo Sostenible
Parroquial/</t>
  </si>
  <si>
    <t>Reciclaje
Agropecuario:
Gestión
Sostenible de
Residuos Plásticos
Agrícolas
y Envases de
Pesticidas</t>
  </si>
  <si>
    <t>Plan de
Manejo Integral de
Recursos Hídricos:
Gestión Mancomunada
con la Parroquia
Sucre</t>
  </si>
  <si>
    <t>PROGRAMACIÓN
POA 2026</t>
  </si>
  <si>
    <t>CONVENIO DE COOPERACION INTERINSTITUCIONAL</t>
  </si>
  <si>
    <t>Mantenimiento y limpieza de vías- eventos emergentes (Contratación de maquinaria de limpieza)</t>
  </si>
  <si>
    <t>Readecuación de las áreas recreativas del Caserío Tontapí Chico / Intervención de la acequia Ayllón.</t>
  </si>
  <si>
    <t>x</t>
  </si>
  <si>
    <t>PLAN OPERATIVO ANUAL (POA 2026)</t>
  </si>
  <si>
    <t>Fortalecer las capacidades
de las instituciones
públicas y privadas para
coordinar las acciones
de la comunidad local organizada y participativa
con las acciones de las autoridades locales y otras
organizaciones, orientadas
a la gestión de riesgos.</t>
  </si>
  <si>
    <t>Número de representantes
de comunidades
locales organizadas y
participativas incorporados
al modelo de
gestión de riesgos de la
parroquia Los Andes,
para el año 2027.</t>
  </si>
  <si>
    <t>Incorporar 5 representantes
de comunidades
locales organizadas
y participativas en el modelo de gestión de
riesgos de la parroquia Los Andes, para el año 2027.</t>
  </si>
  <si>
    <t>SISTEMA</t>
  </si>
  <si>
    <t>OBJETIVO DE GESTION</t>
  </si>
  <si>
    <t>META DEL PDyOT</t>
  </si>
  <si>
    <t>INDICADOR</t>
  </si>
  <si>
    <t>SISTEMA FISICO AMBIENTAL</t>
  </si>
  <si>
    <t>f) Promover la organización
de los
ciudadanos de las comunas, recintos
y demás asentamientos
rurales con el carácter de organizaciones
territoriales de
base;</t>
  </si>
  <si>
    <t>SISTEMA SOCIOCULTURAL</t>
  </si>
  <si>
    <t>SISTEMA ECONOMICO PRODUCTIVO</t>
  </si>
  <si>
    <t>SISTEMA ASENTAMIENTOS HUMANOS</t>
  </si>
  <si>
    <t>SISTEMA POLITICO INSTITUCIONAL</t>
  </si>
  <si>
    <t>d) Incentivar el
desarrollo de actividades
productivas
comunitarias
la preservación de la biodiversidad y
la protección del
ambiente;</t>
  </si>
  <si>
    <t>Desarrollar un sistema de
evaluación del impacto
de los programas de
educación ambiental y
participación comunitaria
que permita identificar
sus resultados y aportes al
desarrollo sostenible.</t>
  </si>
  <si>
    <t>Incrementar a 30% la
participación de los habitantes
de la parroquia
Los Andes en actividades
para la remoción de residuos
plásticos y basura
de los entornos urbanos y
rurales para el año 2027.</t>
  </si>
  <si>
    <t>Porcentaje de habitantes
de la parroquia Los
Andes participantes
en actividades para la
remoción de residuos
plásticos y basura de
los entornos urbanos
y rurales, hasta el año
2027.</t>
  </si>
  <si>
    <t>d) Incentivar
el desarrollo
de actividades
productivas
comunitarias
la preservación
de la
biodiversidad
y la protección
del ambie</t>
  </si>
  <si>
    <t>Desarrollar mecanismos
funcionales para la participación
efectiva de los
actores involucrados en la gestión y reciclaje de residuos
plásticos agrícolas y
envases de agroquímicos</t>
  </si>
  <si>
    <t>Recuperar y gestionar el
50% del plástico agrícola
y envases de agroquímicos
utilizados en la
parroquia Los Andes,
para el año 2027.</t>
  </si>
  <si>
    <t>Porcentaje de plástico
agrícola y envases de
agroquímicos recuperados
y gestionados en la
parroquia Los Andes,en
cuatro años.</t>
  </si>
  <si>
    <t>Sistemas
de apoyo,
espacios
físicos y
actividades
colaborativas
para
la atención
a personas
vulnerables
en la
parroquia
Los Andes</t>
  </si>
  <si>
    <t>e)Gestionar, coordinar
y administrar los servicios
públicos que le sean
delegados o descentralizados
por otros niveles de
gobierno;</t>
  </si>
  <si>
    <t>Crear un plan de
acción para promover
la participación de
personas vulnerables
en las actividades culturales,
independientemente
de su edad,
cultura o condición
social.</t>
  </si>
  <si>
    <t>Implementar 4
actividades especializadas
para los
grupos vulnerables
por año</t>
  </si>
  <si>
    <t>Número de actividades
y programas
implementados
para cada grupo de
atención prioritaria</t>
  </si>
  <si>
    <t>a)Planificar junto a otras 
instituciones del sector
público y actores de la sociedad
el desarrollo parroquial
y su correspondiente
ordenamiento territorial, en
coordinación con el gobierno
cantonal y provincial en
el marco de la interculturalidad
y plurinacionalidad y el
respeto a la diversidad;</t>
  </si>
  <si>
    <t>Promover el conocimiento
y la valoración
de los valores socioculturales
de la parroquia,
para fortalecer la
identidad cultural y el
desarrollo local.</t>
  </si>
  <si>
    <t>Realizar 4 acciones
de identificación y 
revalorización de las
tradiciones locales
para el fortalecimiento
de la cultura
parroquial hasta el
año 2027</t>
  </si>
  <si>
    <t>Número de actividades
de difusión
cultural. Nivel de
conocimiento y
sensibilización de la
población sobre su
patrimonio cultural</t>
  </si>
  <si>
    <t>Posicionamiento
estratégico
del Turismo
parroquial
mediante
la sistematización,
organización
y mejoramiento
de
los servicios
turísticos</t>
  </si>
  <si>
    <t>Incentivar el
desarrollo de actividades
productivas
comunitarias
la preservación de
la biodiversidad y
la protección del
ambiente;</t>
  </si>
  <si>
    <t>Establecer la operación
de una Mesa de
Coordinación y Asistencia
Agropecuaria,
coordinando eficientementete la capacitación y
asistencia técnica a los
productores.</t>
  </si>
  <si>
    <t>Institucionalizar
el desarrollo
de 4 mesas de
Coordinación
y Asistencia
Agropecuaria
por año.</t>
  </si>
  <si>
    <t>Número de
reuniones realizadas
y acciones
coordinadas
por la Mesa de
Coordinación y
Asistencia Agropecuaria
por año</t>
  </si>
  <si>
    <t>d)Incentivar el
desarrollo de actividades
productivas
comunitarias
la preservación de la biodiversidad y la protección del ambiente;</t>
  </si>
  <si>
    <t>Desarrollar un plan integral
para aprovechar y
mejorar la infraestructura
turística incrementando
la participación
de la población en esta
actividad económica.</t>
  </si>
  <si>
    <t>Incorporar 10%
de familias de
la localidad a
actividades
relacionadas al
turismo hasta el
año 2025</t>
  </si>
  <si>
    <t>Número de
familias que se
integran a actividades
turísticas</t>
  </si>
  <si>
    <t>Parroquia
conectada,
mejoramiento
y
mantenimiento
integral de
vías de la
parroquia
Los Andes</t>
  </si>
  <si>
    <t>Mejorar integralmente
el 75% de
la red vial de la
parroquia hasta el
año 2026</t>
  </si>
  <si>
    <t>Porcentaje
de
vías que
reciben
mantenimiento
hasta el
2026</t>
  </si>
  <si>
    <t>Gestión
para la
implementación
del
sistema de
saneamiento
sostenible
en la parroquia
Los
Andes.</t>
  </si>
  <si>
    <t>Incrementar un 30% de pobladores con
acceso a servicios
de saneamiento
sostenible Hasta el año 2027</t>
  </si>
  <si>
    <t>Número
de personas
con
cobertura
de saneamiento
sostenible
hasta el
año 2027</t>
  </si>
  <si>
    <t>Proyecto
de Readecuación,
planificación y
Mantenimiento
de
Espacios
Públicos:
Integración
Integral,
Accesible y
Sostenible
con
Enfoque
Turístico</t>
  </si>
  <si>
    <t>Adecentar 5 espacios
públicos en 3
años</t>
  </si>
  <si>
    <t>Número de
espacios
públicos
intervenidos
hasta
el 2027</t>
  </si>
  <si>
    <t>Sistema de
información
y comunicación
que
permita la
participación
ciudadana</t>
  </si>
  <si>
    <t>Incrementar el número
de personas
que participan en los procesos de participación ciudadana
en un 50%
en los próximos 4 años</t>
  </si>
  <si>
    <t>Número de
personas que
participan
en los
procesos de
participación
ciudadana</t>
  </si>
  <si>
    <t>Implementacion
del Plan
Estratégico
institucional
del GAD
parroquial
de los
Andes</t>
  </si>
  <si>
    <t>Descentralización
efectiva de
la gestión
del Gad
Parroquial
de los
Andes/Coordinación
efectiva de
la Gestion
pública en
la parrquia
Los Andes</t>
  </si>
  <si>
    <t>Garantizar el cumplimiento
de las prioridades
y objetivos institucionales,
a través de la
planificación, ejecución y
seguimiento sistemático.</t>
  </si>
  <si>
    <t>Promover 2 mesas
itinerantes por año
durante el periodo
de gestión.</t>
  </si>
  <si>
    <t>Número
de mesas
itinerantes
desarrolladas
en las distintos
centros
poblados</t>
  </si>
  <si>
    <t>Fomentar la cooperación
interinstitucional
para la implementación
efectiva eficiente y sostenible de las políticas
públicas y programas
sociales.</t>
  </si>
  <si>
    <t>Suscribir 5 convenios
de cooperación
interinstitucional
durante el
periodo de gestión</t>
  </si>
  <si>
    <t>Número de
convenios de
cooperación
interinstitucional</t>
  </si>
  <si>
    <t>a) Planificar y mantener en coordinación con los
gobiernos provinciales, la vialidad parroquial rural;</t>
  </si>
  <si>
    <t>b) Planificar y Construir y mantener la infraestructura
física, los equipamientos y los espacios públicos de
la parroquia, contenidos en los planes de desarrollo e
incluidos en los presupuestos participativos anuales;</t>
  </si>
  <si>
    <t>d) Incentivar el desarrollo de actividades productivas
comunitarias la preservación de la biodiversidad y
la protección del ambiente;</t>
  </si>
  <si>
    <t>a) PLanificar junto a otras instituciones del sector público y actores de la sociedad el desarrollo parroquial y su correspondiente ordenamiento territorial, en coordinación con el gobierno cantonal y provincial en el marco de la interculturalidad y plurinacionalidad y el respeto a la diversidad.</t>
  </si>
  <si>
    <t>f) Promover la organización de los ciudadanos de las comunas, recintos y demás asentamientos rurales con el carácter de organizaciones territoriales de base</t>
  </si>
  <si>
    <t xml:space="preserve">a) Planificar junto con otras instituciones del sector público y actores de la sociedad el desarrollo parroquial y su correspondiente ordenamiento territorial, en coordinación con el gobierno cantonal y provincial en el marco de la interculturalidad y plurinacionalidad y el respeto a la diversidad;  </t>
  </si>
  <si>
    <t>Mejorar la conexión de la parroquia con sus alrededores, facilitando el acceso a bienes, servicios y oportunidades, a través de la reparación o construcción de infraestructura vial y mobiliario urbano.</t>
  </si>
  <si>
    <t>Crear una comunidad comprometida con la mejora del saneamiento ambiental mediante la implementación
de alternativas sostenibles a través de la educación y sensibilización, con lo cual se mejorará la salud pública, protección del medio ambiente y proporcionará un
entorno más limpio y saludable.</t>
  </si>
  <si>
    <t>Crear un ambiente en el que las personas se sientan parte de una comunidad y estén dispuestas a trabajar juntas para lograr metas comunes, promoviendo la
participación ciudadana, fomentando el diálogo y la cooperación, creando espacios públicos para que las personas se reúnan y discutan problemas comunes,
esto incluye también el apoyo a las organizaciones
comunitarias que trabajan para fortalecer el tejido social.</t>
  </si>
  <si>
    <t xml:space="preserve">Implementar un sistema de información y comunicación
que permita la participación ciudadana
efectiva en los procesos de planificación y
ejecución de las políticas públicas, programas y
proyectos, a través de la implementación de un
plan de acción. </t>
  </si>
  <si>
    <t>Investigación y
Revalorización
del Calendario
Festivo, Tradición
Oral y Modos de
Vida parroquial</t>
  </si>
  <si>
    <t>Mesa de
coordinación
y asistencia
agropecuaria
mediante la
cooperación
interinstitucional y la
participación
activa de los
productores.</t>
  </si>
  <si>
    <t>Informes de gestión, Registro de participantes</t>
  </si>
  <si>
    <t>Registro de participantes</t>
  </si>
  <si>
    <t>Informe de Gestion, Resgistro de participante.</t>
  </si>
  <si>
    <t>Informes de ejecución, procesos de contratación publica debidamente documentados</t>
  </si>
  <si>
    <t>Proceso de compra publica debidamente documentado, Informe de actividades y Fotografías</t>
  </si>
  <si>
    <t>Procesos de contratación debedamente documentados</t>
  </si>
  <si>
    <t>Convenios generados, Documento de estudios</t>
  </si>
  <si>
    <t>Gaceta, Contrato, Facturas, Registro oficial</t>
  </si>
  <si>
    <t>Convenio, estudios, Informe de fiscalizador</t>
  </si>
  <si>
    <t>Informes de trabajo</t>
  </si>
  <si>
    <t>Convenio, Informes de trabajo mensual/trimestral</t>
  </si>
  <si>
    <t>Informe de ejecución, informe fotografico</t>
  </si>
  <si>
    <t>Convenio, Informes de ejecución</t>
  </si>
  <si>
    <t>PRESIDENTE DEL GAD</t>
  </si>
  <si>
    <t>TECNICO DEL GAD</t>
  </si>
  <si>
    <t>VOCAL DEL GAD</t>
  </si>
  <si>
    <t>.........................................</t>
  </si>
  <si>
    <t>Lcda. Paulina Cujano</t>
  </si>
  <si>
    <t>Eco. Andrés Mena</t>
  </si>
  <si>
    <t>Sr. José Velasco</t>
  </si>
  <si>
    <t>Sr. José Chicaiza</t>
  </si>
  <si>
    <t>Ing. Henrry Muñoz</t>
  </si>
  <si>
    <t>Sra. Jenny Mena</t>
  </si>
  <si>
    <t>Proyecto, informe de ejecución, Informe fotográfico, Estudio de consultoría</t>
  </si>
  <si>
    <t>MEJORAMIENTO Y REMODELACION DE LA CASA COMUNAL DEL CENTRO PARROQUIAL PARROQUIA LOS ANDES</t>
  </si>
  <si>
    <t>MEJORAMIENTO Y REMODELACION DE LAS ESCALINATASEN EL SECTOR TONTAPI CHICO PARROQUIA LOS ANDES</t>
  </si>
  <si>
    <t>Convenio, Acta de recepcion unica</t>
  </si>
  <si>
    <t>Filtro</t>
  </si>
  <si>
    <t xml:space="preserve">                                                                                                                                            </t>
  </si>
  <si>
    <t>Educa Sostenible:
Gestión Resultante
de Educación
Ambiental para el
Desarrollo Sostenible
Parroquial/</t>
  </si>
  <si>
    <t>Parroquia conectada, mejoramiento y mantenimiento integral de vías de la parroquia Los Andes</t>
  </si>
  <si>
    <t>PROYECTO PARA EL POSICIONAMEINTO ESTRATEGICO DEL TURISMO PARROQUIAL MEDIANTE LA SISTEMATIZACION, ORGANIZACIÓN Y MEJORAMIENTO DE LOS SERVICIOS TURISTICOS EN LA PARROQUIA LOS ANDES DEL CANTON PATATE</t>
  </si>
  <si>
    <t>ADQUISICIÓN DE EQUIPOS AUDIOVISUALES Y ELEMENTOS PROTOCOLARIOS E INSTITUCIONALES PARA LA SALA DE REUNIONES DEL GAD</t>
  </si>
  <si>
    <t>Capacitacion Servidores Publicos</t>
  </si>
  <si>
    <t>Registros</t>
  </si>
  <si>
    <t>Proyecto de Lumbricultura y compost</t>
  </si>
  <si>
    <t>GADPRLA, MAG</t>
  </si>
  <si>
    <t>Informe de ejecución, informe fotografico, registro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</si>
</sst>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\$\ 0.00"/>
    <numFmt numFmtId="166" formatCode="\$\ #,##0.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b/>
      <sz val="20"/>
      <name val="Calibri"/>
      <family val="2"/>
    </font>
    <font>
      <sz val="12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70C0"/>
      <name val="Calibri"/>
      <family val="2"/>
      <scheme val="minor"/>
    </font>
    <font>
      <sz val="18"/>
      <color theme="3" tint="0.3999755851924192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  <font>
      <sz val="10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color rgb="FF0000FF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4B3D6"/>
      </patternFill>
    </fill>
    <fill>
      <patternFill patternType="solid">
        <fgColor rgb="FFEBF0DE"/>
      </patternFill>
    </fill>
    <fill>
      <patternFill patternType="solid">
        <fgColor rgb="FFE3DFEB"/>
      </patternFill>
    </fill>
    <fill>
      <patternFill patternType="solid">
        <fgColor rgb="FFFCE9D9"/>
      </patternFill>
    </fill>
    <fill>
      <patternFill patternType="solid">
        <fgColor rgb="FFDAEDF3"/>
      </patternFill>
    </fill>
    <fill>
      <patternFill patternType="solid">
        <fgColor rgb="FFC5D9F0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7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11" fillId="0" borderId="0" xfId="0" applyFont="1"/>
    <xf numFmtId="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2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center" vertical="center" shrinkToFi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/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/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  <xf numFmtId="0" fontId="17" fillId="15" borderId="13" xfId="0" applyFont="1" applyFill="1" applyBorder="1" applyAlignment="1">
      <alignment horizontal="center" vertical="center" wrapText="1"/>
    </xf>
    <xf numFmtId="0" fontId="18" fillId="15" borderId="1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top" wrapText="1"/>
    </xf>
    <xf numFmtId="0" fontId="12" fillId="17" borderId="1" xfId="0" applyFont="1" applyFill="1" applyBorder="1" applyAlignment="1">
      <alignment horizontal="left" vertical="top" wrapText="1"/>
    </xf>
    <xf numFmtId="0" fontId="14" fillId="18" borderId="1" xfId="0" applyFont="1" applyFill="1" applyBorder="1" applyAlignment="1">
      <alignment horizontal="left" vertical="top" wrapText="1"/>
    </xf>
    <xf numFmtId="0" fontId="15" fillId="18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19" borderId="1" xfId="0" applyFont="1" applyFill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0" fontId="24" fillId="20" borderId="0" xfId="0" applyFont="1" applyFill="1"/>
    <xf numFmtId="2" fontId="24" fillId="20" borderId="0" xfId="0" applyNumberFormat="1" applyFont="1" applyFill="1"/>
    <xf numFmtId="2" fontId="7" fillId="0" borderId="0" xfId="0" applyNumberFormat="1" applyFont="1"/>
    <xf numFmtId="0" fontId="7" fillId="20" borderId="0" xfId="0" applyFont="1" applyFill="1" applyAlignment="1">
      <alignment horizontal="center" wrapText="1"/>
    </xf>
    <xf numFmtId="0" fontId="25" fillId="0" borderId="0" xfId="0" applyFont="1"/>
    <xf numFmtId="2" fontId="25" fillId="0" borderId="0" xfId="0" applyNumberFormat="1" applyFont="1"/>
    <xf numFmtId="2" fontId="0" fillId="0" borderId="0" xfId="0" applyNumberFormat="1"/>
    <xf numFmtId="164" fontId="0" fillId="0" borderId="0" xfId="1" applyFont="1"/>
    <xf numFmtId="0" fontId="26" fillId="0" borderId="20" xfId="0" applyFont="1" applyBorder="1" applyAlignment="1">
      <alignment horizontal="right" vertical="center"/>
    </xf>
    <xf numFmtId="0" fontId="26" fillId="0" borderId="21" xfId="0" applyFont="1" applyBorder="1" applyAlignment="1">
      <alignment horizontal="right" vertical="center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horizontal="right" vertical="center" wrapText="1"/>
    </xf>
    <xf numFmtId="0" fontId="29" fillId="0" borderId="25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22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6" fillId="0" borderId="23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/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3" fillId="0" borderId="0" xfId="0" applyFont="1"/>
    <xf numFmtId="0" fontId="34" fillId="0" borderId="0" xfId="0" applyFont="1"/>
    <xf numFmtId="0" fontId="30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9" fillId="0" borderId="0" xfId="0" applyFont="1"/>
    <xf numFmtId="0" fontId="40" fillId="0" borderId="28" xfId="0" applyFont="1" applyBorder="1" applyAlignment="1">
      <alignment vertical="center"/>
    </xf>
    <xf numFmtId="0" fontId="39" fillId="0" borderId="28" xfId="0" applyFont="1" applyBorder="1"/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45" fillId="0" borderId="28" xfId="0" applyFont="1" applyBorder="1" applyAlignment="1">
      <alignment vertic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 vertical="center" wrapText="1"/>
    </xf>
    <xf numFmtId="0" fontId="16" fillId="15" borderId="1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0000FF"/>
      <color rgb="FFF93F0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10000</xdr:colOff>
      <xdr:row>0</xdr:row>
      <xdr:rowOff>331250</xdr:rowOff>
    </xdr:from>
    <xdr:to>
      <xdr:col>3</xdr:col>
      <xdr:colOff>419100</xdr:colOff>
      <xdr:row>1</xdr:row>
      <xdr:rowOff>121919</xdr:rowOff>
    </xdr:to>
    <xdr:pic>
      <xdr:nvPicPr>
        <xdr:cNvPr id="6" name="Imagen 65">
          <a:extLst>
            <a:ext uri="{FF2B5EF4-FFF2-40B4-BE49-F238E27FC236}">
              <a16:creationId xmlns:a16="http://schemas.microsoft.com/office/drawing/2014/main" id="{B075E758-D04A-493E-899F-E32676A3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086"/>
        <a:stretch>
          <a:fillRect/>
        </a:stretch>
      </xdr:blipFill>
      <xdr:spPr bwMode="auto">
        <a:xfrm>
          <a:off x="802480" y="331250"/>
          <a:ext cx="4211480" cy="1047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934123</xdr:colOff>
      <xdr:row>0</xdr:row>
      <xdr:rowOff>308839</xdr:rowOff>
    </xdr:from>
    <xdr:to>
      <xdr:col>3</xdr:col>
      <xdr:colOff>2097293</xdr:colOff>
      <xdr:row>0</xdr:row>
      <xdr:rowOff>1178415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15096AD-6BF6-4404-9056-B84E0883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983" y="308839"/>
          <a:ext cx="1163170" cy="869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62755</xdr:colOff>
      <xdr:row>0</xdr:row>
      <xdr:rowOff>192746</xdr:rowOff>
    </xdr:from>
    <xdr:to>
      <xdr:col>3</xdr:col>
      <xdr:colOff>801628</xdr:colOff>
      <xdr:row>0</xdr:row>
      <xdr:rowOff>1246158</xdr:rowOff>
    </xdr:to>
    <xdr:pic>
      <xdr:nvPicPr>
        <xdr:cNvPr id="2" name="Imagen 65">
          <a:extLst>
            <a:ext uri="{FF2B5EF4-FFF2-40B4-BE49-F238E27FC236}">
              <a16:creationId xmlns:a16="http://schemas.microsoft.com/office/drawing/2014/main" id="{936435B1-A718-4558-BCAC-7BBD14A9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086"/>
        <a:stretch>
          <a:fillRect/>
        </a:stretch>
      </xdr:blipFill>
      <xdr:spPr bwMode="auto">
        <a:xfrm>
          <a:off x="851649" y="192746"/>
          <a:ext cx="4208214" cy="105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1316651</xdr:colOff>
      <xdr:row>0</xdr:row>
      <xdr:rowOff>170335</xdr:rowOff>
    </xdr:from>
    <xdr:to>
      <xdr:col>4</xdr:col>
      <xdr:colOff>148997</xdr:colOff>
      <xdr:row>0</xdr:row>
      <xdr:rowOff>1039911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2DAAF3-65F5-4EA6-BDB2-D3C3ED44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4886" y="170335"/>
          <a:ext cx="1163170" cy="869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topLeftCell="A11" zoomScaleNormal="100" workbookViewId="0">
      <selection activeCell="E12" sqref="E12:E13"/>
    </sheetView>
  </sheetViews>
  <sheetFormatPr baseColWidth="10" defaultColWidth="9.109375" defaultRowHeight="14.4" x14ac:dyDescent="0.3"/>
  <cols>
    <col min="1" max="1" width="14.6640625" customWidth="1"/>
    <col min="2" max="2" width="19" customWidth="1"/>
    <col min="3" max="3" width="13.44140625" customWidth="1"/>
    <col min="4" max="4" width="13.5546875" customWidth="1"/>
    <col min="5" max="5" width="12.33203125" customWidth="1"/>
    <col min="7" max="7" width="22.33203125" customWidth="1"/>
    <col min="8" max="8" width="12.88671875" customWidth="1"/>
    <col min="9" max="9" width="20" customWidth="1"/>
    <col min="10" max="10" width="17" customWidth="1"/>
    <col min="11" max="11" width="4.33203125" customWidth="1"/>
    <col min="12" max="12" width="4" customWidth="1"/>
    <col min="13" max="13" width="3.88671875" customWidth="1"/>
    <col min="14" max="14" width="8" customWidth="1"/>
    <col min="15" max="15" width="13.6640625" customWidth="1"/>
    <col min="16" max="16" width="4.109375" customWidth="1"/>
    <col min="17" max="17" width="4.44140625" customWidth="1"/>
    <col min="18" max="18" width="4" customWidth="1"/>
    <col min="19" max="19" width="7" customWidth="1"/>
    <col min="20" max="20" width="17.44140625" customWidth="1"/>
    <col min="21" max="21" width="18" customWidth="1"/>
    <col min="22" max="22" width="13.6640625" customWidth="1"/>
    <col min="23" max="23" width="23" customWidth="1"/>
    <col min="24" max="24" width="18" customWidth="1"/>
  </cols>
  <sheetData>
    <row r="1" spans="1:24" ht="25.8" x14ac:dyDescent="0.3">
      <c r="A1" s="125" t="s">
        <v>65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/>
    </row>
    <row r="2" spans="1:24" ht="18.600000000000001" x14ac:dyDescent="0.3">
      <c r="A2" s="128" t="s">
        <v>66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</row>
    <row r="3" spans="1:24" s="37" customFormat="1" ht="42" customHeight="1" x14ac:dyDescent="0.3">
      <c r="A3" s="123" t="s">
        <v>31</v>
      </c>
      <c r="B3" s="123" t="s">
        <v>0</v>
      </c>
      <c r="C3" s="131" t="s">
        <v>67</v>
      </c>
      <c r="D3" s="123" t="s">
        <v>68</v>
      </c>
      <c r="E3" s="133" t="s">
        <v>69</v>
      </c>
      <c r="F3" s="134"/>
      <c r="G3" s="135"/>
      <c r="H3" s="36"/>
      <c r="I3" s="123" t="s">
        <v>70</v>
      </c>
      <c r="J3" s="139" t="s">
        <v>71</v>
      </c>
      <c r="K3" s="136" t="s">
        <v>72</v>
      </c>
      <c r="L3" s="137"/>
      <c r="M3" s="137"/>
      <c r="N3" s="138"/>
      <c r="O3" s="123" t="s">
        <v>73</v>
      </c>
      <c r="P3" s="136" t="s">
        <v>74</v>
      </c>
      <c r="Q3" s="137"/>
      <c r="R3" s="137"/>
      <c r="S3" s="138"/>
      <c r="T3" s="123" t="s">
        <v>75</v>
      </c>
      <c r="U3" s="123" t="s">
        <v>76</v>
      </c>
      <c r="V3" s="123" t="s">
        <v>77</v>
      </c>
      <c r="W3" s="123" t="s">
        <v>78</v>
      </c>
      <c r="X3" s="123" t="s">
        <v>79</v>
      </c>
    </row>
    <row r="4" spans="1:24" s="37" customFormat="1" ht="31.5" customHeight="1" x14ac:dyDescent="0.3">
      <c r="A4" s="124"/>
      <c r="B4" s="124"/>
      <c r="C4" s="132"/>
      <c r="D4" s="124"/>
      <c r="E4" s="35" t="s">
        <v>1</v>
      </c>
      <c r="F4" s="35" t="s">
        <v>2</v>
      </c>
      <c r="G4" s="35" t="s">
        <v>80</v>
      </c>
      <c r="H4" s="35" t="s">
        <v>81</v>
      </c>
      <c r="I4" s="124"/>
      <c r="J4" s="140"/>
      <c r="K4" s="35" t="s">
        <v>32</v>
      </c>
      <c r="L4" s="35" t="s">
        <v>33</v>
      </c>
      <c r="M4" s="35" t="s">
        <v>34</v>
      </c>
      <c r="N4" s="35" t="s">
        <v>35</v>
      </c>
      <c r="O4" s="124"/>
      <c r="P4" s="35" t="s">
        <v>32</v>
      </c>
      <c r="Q4" s="35" t="s">
        <v>33</v>
      </c>
      <c r="R4" s="35" t="s">
        <v>34</v>
      </c>
      <c r="S4" s="35" t="s">
        <v>35</v>
      </c>
      <c r="T4" s="124"/>
      <c r="U4" s="124"/>
      <c r="V4" s="124"/>
      <c r="W4" s="124"/>
      <c r="X4" s="124"/>
    </row>
    <row r="5" spans="1:24" s="37" customFormat="1" ht="114.75" customHeight="1" x14ac:dyDescent="0.3">
      <c r="A5" s="141" t="s">
        <v>82</v>
      </c>
      <c r="B5" s="146" t="s">
        <v>3</v>
      </c>
      <c r="C5" s="149" t="s">
        <v>83</v>
      </c>
      <c r="D5" s="146" t="s">
        <v>84</v>
      </c>
      <c r="E5" s="29" t="s">
        <v>85</v>
      </c>
      <c r="F5" s="29" t="s">
        <v>242</v>
      </c>
      <c r="G5" s="29" t="s">
        <v>240</v>
      </c>
      <c r="H5" s="29" t="s">
        <v>86</v>
      </c>
      <c r="I5" s="149" t="s">
        <v>87</v>
      </c>
      <c r="J5" s="53" t="s">
        <v>88</v>
      </c>
      <c r="K5" s="31"/>
      <c r="L5" s="29" t="s">
        <v>36</v>
      </c>
      <c r="M5" s="29" t="s">
        <v>36</v>
      </c>
      <c r="N5" s="29" t="s">
        <v>36</v>
      </c>
      <c r="O5" s="30">
        <v>500</v>
      </c>
      <c r="P5" s="31"/>
      <c r="Q5" s="29" t="s">
        <v>36</v>
      </c>
      <c r="R5" s="29" t="s">
        <v>36</v>
      </c>
      <c r="S5" s="31"/>
      <c r="T5" s="30">
        <v>500</v>
      </c>
      <c r="U5" s="29" t="s">
        <v>89</v>
      </c>
      <c r="V5" s="29" t="s">
        <v>90</v>
      </c>
      <c r="W5" s="29" t="s">
        <v>91</v>
      </c>
      <c r="X5" s="29" t="s">
        <v>92</v>
      </c>
    </row>
    <row r="6" spans="1:24" s="37" customFormat="1" ht="79.5" customHeight="1" x14ac:dyDescent="0.3">
      <c r="A6" s="145"/>
      <c r="B6" s="147"/>
      <c r="C6" s="150"/>
      <c r="D6" s="147"/>
      <c r="E6" s="29" t="s">
        <v>93</v>
      </c>
      <c r="F6" s="29" t="s">
        <v>241</v>
      </c>
      <c r="G6" s="29" t="s">
        <v>95</v>
      </c>
      <c r="H6" s="31" t="s">
        <v>96</v>
      </c>
      <c r="I6" s="150"/>
      <c r="J6" s="53" t="s">
        <v>97</v>
      </c>
      <c r="K6" s="31"/>
      <c r="L6" s="29" t="s">
        <v>36</v>
      </c>
      <c r="M6" s="29" t="s">
        <v>36</v>
      </c>
      <c r="N6" s="29" t="s">
        <v>36</v>
      </c>
      <c r="O6" s="31"/>
      <c r="P6" s="31"/>
      <c r="Q6" s="31"/>
      <c r="R6" s="29" t="s">
        <v>36</v>
      </c>
      <c r="S6" s="31"/>
      <c r="T6" s="29" t="s">
        <v>98</v>
      </c>
      <c r="U6" s="29" t="s">
        <v>89</v>
      </c>
      <c r="V6" s="29" t="s">
        <v>90</v>
      </c>
      <c r="W6" s="29" t="s">
        <v>99</v>
      </c>
      <c r="X6" s="29" t="s">
        <v>100</v>
      </c>
    </row>
    <row r="7" spans="1:24" s="37" customFormat="1" ht="97.5" customHeight="1" x14ac:dyDescent="0.3">
      <c r="A7" s="142"/>
      <c r="B7" s="148"/>
      <c r="C7" s="151"/>
      <c r="D7" s="148"/>
      <c r="E7" s="29" t="s">
        <v>93</v>
      </c>
      <c r="F7" s="31" t="s">
        <v>94</v>
      </c>
      <c r="G7" s="29" t="s">
        <v>95</v>
      </c>
      <c r="H7" s="31" t="s">
        <v>101</v>
      </c>
      <c r="I7" s="151"/>
      <c r="J7" s="53" t="s">
        <v>102</v>
      </c>
      <c r="K7" s="31"/>
      <c r="L7" s="29" t="s">
        <v>36</v>
      </c>
      <c r="M7" s="29" t="s">
        <v>36</v>
      </c>
      <c r="N7" s="29" t="s">
        <v>36</v>
      </c>
      <c r="O7" s="31"/>
      <c r="P7" s="31"/>
      <c r="Q7" s="31"/>
      <c r="R7" s="29" t="s">
        <v>36</v>
      </c>
      <c r="S7" s="31"/>
      <c r="T7" s="29" t="s">
        <v>98</v>
      </c>
      <c r="U7" s="29" t="s">
        <v>89</v>
      </c>
      <c r="V7" s="29" t="s">
        <v>90</v>
      </c>
      <c r="W7" s="29" t="s">
        <v>103</v>
      </c>
      <c r="X7" s="29" t="s">
        <v>100</v>
      </c>
    </row>
    <row r="8" spans="1:24" s="37" customFormat="1" ht="137.25" customHeight="1" x14ac:dyDescent="0.3">
      <c r="A8" s="141" t="s">
        <v>104</v>
      </c>
      <c r="B8" s="143" t="s">
        <v>105</v>
      </c>
      <c r="C8" s="29" t="s">
        <v>106</v>
      </c>
      <c r="D8" s="44" t="s">
        <v>107</v>
      </c>
      <c r="E8" s="29" t="s">
        <v>108</v>
      </c>
      <c r="F8" s="31" t="s">
        <v>109</v>
      </c>
      <c r="G8" s="29" t="s">
        <v>110</v>
      </c>
      <c r="H8" s="31" t="s">
        <v>111</v>
      </c>
      <c r="I8" s="29" t="s">
        <v>112</v>
      </c>
      <c r="J8" s="53" t="s">
        <v>113</v>
      </c>
      <c r="K8" s="29" t="s">
        <v>36</v>
      </c>
      <c r="L8" s="29" t="s">
        <v>36</v>
      </c>
      <c r="M8" s="29" t="s">
        <v>36</v>
      </c>
      <c r="N8" s="29" t="s">
        <v>36</v>
      </c>
      <c r="O8" s="30">
        <v>17025.189999999999</v>
      </c>
      <c r="P8" s="29" t="s">
        <v>36</v>
      </c>
      <c r="Q8" s="29" t="s">
        <v>36</v>
      </c>
      <c r="R8" s="29" t="s">
        <v>36</v>
      </c>
      <c r="S8" s="29" t="s">
        <v>36</v>
      </c>
      <c r="T8" s="30">
        <v>17025.189999999999</v>
      </c>
      <c r="U8" s="29" t="s">
        <v>114</v>
      </c>
      <c r="V8" s="29" t="s">
        <v>90</v>
      </c>
      <c r="W8" s="29" t="s">
        <v>115</v>
      </c>
      <c r="X8" s="29" t="s">
        <v>92</v>
      </c>
    </row>
    <row r="9" spans="1:24" s="37" customFormat="1" ht="97.5" customHeight="1" x14ac:dyDescent="0.3">
      <c r="A9" s="142"/>
      <c r="B9" s="144"/>
      <c r="C9" s="29" t="s">
        <v>116</v>
      </c>
      <c r="D9" s="45" t="s">
        <v>117</v>
      </c>
      <c r="E9" s="29" t="s">
        <v>118</v>
      </c>
      <c r="F9" s="31" t="s">
        <v>119</v>
      </c>
      <c r="G9" s="29" t="s">
        <v>120</v>
      </c>
      <c r="H9" s="31" t="s">
        <v>121</v>
      </c>
      <c r="I9" s="29" t="s">
        <v>122</v>
      </c>
      <c r="J9" s="53" t="s">
        <v>123</v>
      </c>
      <c r="K9" s="29" t="s">
        <v>36</v>
      </c>
      <c r="L9" s="29" t="s">
        <v>36</v>
      </c>
      <c r="M9" s="29" t="s">
        <v>36</v>
      </c>
      <c r="N9" s="29" t="s">
        <v>36</v>
      </c>
      <c r="O9" s="32">
        <v>2090.06</v>
      </c>
      <c r="P9" s="31"/>
      <c r="Q9" s="31"/>
      <c r="R9" s="29" t="s">
        <v>36</v>
      </c>
      <c r="S9" s="29" t="s">
        <v>36</v>
      </c>
      <c r="T9" s="32">
        <v>2090.06</v>
      </c>
      <c r="U9" s="29" t="s">
        <v>124</v>
      </c>
      <c r="V9" s="29" t="s">
        <v>90</v>
      </c>
      <c r="W9" s="29" t="s">
        <v>125</v>
      </c>
      <c r="X9" s="29" t="s">
        <v>126</v>
      </c>
    </row>
    <row r="10" spans="1:24" s="37" customFormat="1" ht="105" customHeight="1" x14ac:dyDescent="0.3">
      <c r="A10" s="41"/>
      <c r="B10" s="48"/>
      <c r="C10" s="41"/>
      <c r="D10" s="49"/>
      <c r="E10" s="29" t="s">
        <v>127</v>
      </c>
      <c r="F10" s="29" t="s">
        <v>245</v>
      </c>
      <c r="G10" s="31" t="s">
        <v>128</v>
      </c>
      <c r="H10" s="31" t="s">
        <v>129</v>
      </c>
      <c r="I10" s="41"/>
      <c r="J10" s="53" t="s">
        <v>130</v>
      </c>
      <c r="K10" s="31"/>
      <c r="L10" s="29" t="s">
        <v>36</v>
      </c>
      <c r="M10" s="29" t="s">
        <v>36</v>
      </c>
      <c r="N10" s="29" t="s">
        <v>36</v>
      </c>
      <c r="O10" s="30">
        <v>500</v>
      </c>
      <c r="P10" s="31"/>
      <c r="Q10" s="29" t="s">
        <v>36</v>
      </c>
      <c r="R10" s="29" t="s">
        <v>36</v>
      </c>
      <c r="S10" s="29" t="s">
        <v>36</v>
      </c>
      <c r="T10" s="30">
        <v>500</v>
      </c>
      <c r="U10" s="29" t="s">
        <v>131</v>
      </c>
      <c r="V10" s="29" t="s">
        <v>132</v>
      </c>
      <c r="W10" s="29" t="s">
        <v>133</v>
      </c>
      <c r="X10" s="29" t="s">
        <v>126</v>
      </c>
    </row>
    <row r="11" spans="1:24" s="37" customFormat="1" ht="94.5" customHeight="1" x14ac:dyDescent="0.3">
      <c r="A11" s="145" t="s">
        <v>134</v>
      </c>
      <c r="B11" s="155" t="s">
        <v>135</v>
      </c>
      <c r="C11" s="150" t="s">
        <v>136</v>
      </c>
      <c r="D11" s="147" t="s">
        <v>127</v>
      </c>
      <c r="E11" s="29" t="s">
        <v>137</v>
      </c>
      <c r="F11" s="31" t="s">
        <v>138</v>
      </c>
      <c r="G11" s="29" t="s">
        <v>139</v>
      </c>
      <c r="H11" s="31" t="s">
        <v>140</v>
      </c>
      <c r="I11" s="150" t="s">
        <v>141</v>
      </c>
      <c r="J11" s="53" t="s">
        <v>142</v>
      </c>
      <c r="K11" s="31"/>
      <c r="L11" s="29" t="s">
        <v>36</v>
      </c>
      <c r="M11" s="29" t="s">
        <v>36</v>
      </c>
      <c r="N11" s="29" t="s">
        <v>36</v>
      </c>
      <c r="O11" s="32">
        <v>8000</v>
      </c>
      <c r="P11" s="29" t="s">
        <v>36</v>
      </c>
      <c r="Q11" s="29" t="s">
        <v>36</v>
      </c>
      <c r="R11" s="31"/>
      <c r="S11" s="31"/>
      <c r="T11" s="32">
        <v>8000</v>
      </c>
      <c r="U11" s="29" t="s">
        <v>143</v>
      </c>
      <c r="V11" s="29" t="s">
        <v>132</v>
      </c>
      <c r="W11" s="29" t="s">
        <v>144</v>
      </c>
      <c r="X11" s="29" t="s">
        <v>145</v>
      </c>
    </row>
    <row r="12" spans="1:24" s="37" customFormat="1" ht="161.25" customHeight="1" x14ac:dyDescent="0.3">
      <c r="A12" s="145"/>
      <c r="B12" s="155"/>
      <c r="C12" s="150"/>
      <c r="D12" s="147"/>
      <c r="E12" s="149" t="s">
        <v>127</v>
      </c>
      <c r="F12" s="141" t="s">
        <v>146</v>
      </c>
      <c r="G12" s="149" t="s">
        <v>147</v>
      </c>
      <c r="H12" s="141" t="s">
        <v>148</v>
      </c>
      <c r="I12" s="150"/>
      <c r="J12" s="53" t="s">
        <v>149</v>
      </c>
      <c r="K12" s="31"/>
      <c r="L12" s="29" t="s">
        <v>36</v>
      </c>
      <c r="M12" s="29" t="s">
        <v>36</v>
      </c>
      <c r="N12" s="29" t="s">
        <v>36</v>
      </c>
      <c r="O12" s="32">
        <v>2000</v>
      </c>
      <c r="P12" s="31"/>
      <c r="Q12" s="29" t="s">
        <v>36</v>
      </c>
      <c r="R12" s="29" t="s">
        <v>36</v>
      </c>
      <c r="S12" s="29" t="s">
        <v>36</v>
      </c>
      <c r="T12" s="32">
        <v>2000</v>
      </c>
      <c r="U12" s="149" t="s">
        <v>143</v>
      </c>
      <c r="V12" s="29" t="s">
        <v>132</v>
      </c>
      <c r="W12" s="29" t="s">
        <v>150</v>
      </c>
      <c r="X12" s="29" t="s">
        <v>126</v>
      </c>
    </row>
    <row r="13" spans="1:24" s="37" customFormat="1" ht="88.5" customHeight="1" x14ac:dyDescent="0.3">
      <c r="A13" s="145"/>
      <c r="B13" s="155"/>
      <c r="C13" s="150"/>
      <c r="D13" s="148"/>
      <c r="E13" s="151"/>
      <c r="F13" s="142"/>
      <c r="G13" s="151"/>
      <c r="H13" s="142"/>
      <c r="I13" s="151"/>
      <c r="J13" s="53" t="s">
        <v>151</v>
      </c>
      <c r="K13" s="31"/>
      <c r="L13" s="29" t="s">
        <v>36</v>
      </c>
      <c r="M13" s="29" t="s">
        <v>36</v>
      </c>
      <c r="N13" s="29" t="s">
        <v>36</v>
      </c>
      <c r="O13" s="32">
        <v>1000</v>
      </c>
      <c r="P13" s="31"/>
      <c r="Q13" s="29" t="s">
        <v>36</v>
      </c>
      <c r="R13" s="29" t="s">
        <v>36</v>
      </c>
      <c r="S13" s="29" t="s">
        <v>36</v>
      </c>
      <c r="T13" s="32">
        <v>1000</v>
      </c>
      <c r="U13" s="151"/>
      <c r="V13" s="29" t="s">
        <v>132</v>
      </c>
      <c r="W13" s="29" t="s">
        <v>152</v>
      </c>
      <c r="X13" s="31"/>
    </row>
    <row r="14" spans="1:24" s="37" customFormat="1" ht="84" x14ac:dyDescent="0.3">
      <c r="A14" s="145"/>
      <c r="B14" s="155"/>
      <c r="C14" s="150"/>
      <c r="D14" s="146" t="s">
        <v>153</v>
      </c>
      <c r="E14" s="149" t="s">
        <v>154</v>
      </c>
      <c r="F14" s="31" t="s">
        <v>155</v>
      </c>
      <c r="G14" s="149" t="s">
        <v>156</v>
      </c>
      <c r="H14" s="31" t="s">
        <v>157</v>
      </c>
      <c r="I14" s="149" t="s">
        <v>158</v>
      </c>
      <c r="J14" s="53" t="s">
        <v>159</v>
      </c>
      <c r="K14" s="31"/>
      <c r="L14" s="29" t="s">
        <v>36</v>
      </c>
      <c r="M14" s="29" t="s">
        <v>36</v>
      </c>
      <c r="N14" s="31"/>
      <c r="O14" s="29" t="s">
        <v>98</v>
      </c>
      <c r="P14" s="31"/>
      <c r="Q14" s="29" t="s">
        <v>36</v>
      </c>
      <c r="R14" s="29" t="s">
        <v>36</v>
      </c>
      <c r="S14" s="29" t="s">
        <v>36</v>
      </c>
      <c r="T14" s="29" t="s">
        <v>98</v>
      </c>
      <c r="U14" s="29" t="s">
        <v>160</v>
      </c>
      <c r="V14" s="29" t="s">
        <v>161</v>
      </c>
      <c r="W14" s="29" t="s">
        <v>162</v>
      </c>
      <c r="X14" s="29" t="s">
        <v>163</v>
      </c>
    </row>
    <row r="15" spans="1:24" s="37" customFormat="1" ht="84" x14ac:dyDescent="0.3">
      <c r="A15" s="145"/>
      <c r="B15" s="155"/>
      <c r="C15" s="150"/>
      <c r="D15" s="147"/>
      <c r="E15" s="150"/>
      <c r="F15" s="31" t="s">
        <v>164</v>
      </c>
      <c r="G15" s="150"/>
      <c r="H15" s="31" t="s">
        <v>165</v>
      </c>
      <c r="I15" s="150"/>
      <c r="J15" s="53" t="s">
        <v>246</v>
      </c>
      <c r="K15" s="31"/>
      <c r="L15" s="29" t="s">
        <v>36</v>
      </c>
      <c r="M15" s="29" t="s">
        <v>36</v>
      </c>
      <c r="N15" s="31"/>
      <c r="O15" s="29" t="s">
        <v>98</v>
      </c>
      <c r="P15" s="29" t="s">
        <v>36</v>
      </c>
      <c r="Q15" s="29" t="s">
        <v>36</v>
      </c>
      <c r="R15" s="29" t="s">
        <v>36</v>
      </c>
      <c r="S15" s="29" t="s">
        <v>36</v>
      </c>
      <c r="T15" s="29" t="s">
        <v>98</v>
      </c>
      <c r="U15" s="29" t="s">
        <v>166</v>
      </c>
      <c r="V15" s="29" t="s">
        <v>161</v>
      </c>
      <c r="W15" s="29" t="s">
        <v>167</v>
      </c>
      <c r="X15" s="29" t="s">
        <v>126</v>
      </c>
    </row>
    <row r="16" spans="1:24" s="37" customFormat="1" ht="72" x14ac:dyDescent="0.3">
      <c r="A16" s="145"/>
      <c r="B16" s="155"/>
      <c r="C16" s="150"/>
      <c r="D16" s="147"/>
      <c r="E16" s="150"/>
      <c r="F16" s="31" t="s">
        <v>168</v>
      </c>
      <c r="G16" s="150"/>
      <c r="H16" s="31" t="s">
        <v>169</v>
      </c>
      <c r="I16" s="150"/>
      <c r="J16" s="53" t="s">
        <v>170</v>
      </c>
      <c r="K16" s="31"/>
      <c r="L16" s="29" t="s">
        <v>36</v>
      </c>
      <c r="M16" s="29" t="s">
        <v>36</v>
      </c>
      <c r="N16" s="31"/>
      <c r="O16" s="29" t="s">
        <v>98</v>
      </c>
      <c r="P16" s="29" t="s">
        <v>36</v>
      </c>
      <c r="Q16" s="29" t="s">
        <v>36</v>
      </c>
      <c r="R16" s="29" t="s">
        <v>36</v>
      </c>
      <c r="S16" s="31"/>
      <c r="T16" s="29" t="s">
        <v>98</v>
      </c>
      <c r="U16" s="29" t="s">
        <v>166</v>
      </c>
      <c r="V16" s="29" t="s">
        <v>161</v>
      </c>
      <c r="W16" s="29" t="s">
        <v>162</v>
      </c>
      <c r="X16" s="31"/>
    </row>
    <row r="17" spans="1:24" s="37" customFormat="1" ht="108" x14ac:dyDescent="0.3">
      <c r="A17" s="145"/>
      <c r="B17" s="155"/>
      <c r="C17" s="150"/>
      <c r="D17" s="147"/>
      <c r="E17" s="150"/>
      <c r="F17" s="31" t="s">
        <v>155</v>
      </c>
      <c r="G17" s="150"/>
      <c r="H17" s="31" t="s">
        <v>171</v>
      </c>
      <c r="I17" s="150"/>
      <c r="J17" s="53" t="s">
        <v>172</v>
      </c>
      <c r="K17" s="31"/>
      <c r="L17" s="29" t="s">
        <v>36</v>
      </c>
      <c r="M17" s="29" t="s">
        <v>36</v>
      </c>
      <c r="N17" s="31"/>
      <c r="O17" s="32">
        <v>1000</v>
      </c>
      <c r="P17" s="29" t="s">
        <v>36</v>
      </c>
      <c r="Q17" s="29" t="s">
        <v>36</v>
      </c>
      <c r="R17" s="29" t="s">
        <v>36</v>
      </c>
      <c r="S17" s="29" t="s">
        <v>36</v>
      </c>
      <c r="T17" s="32">
        <v>1000</v>
      </c>
      <c r="U17" s="29" t="s">
        <v>173</v>
      </c>
      <c r="V17" s="29" t="s">
        <v>247</v>
      </c>
      <c r="W17" s="31" t="s">
        <v>174</v>
      </c>
      <c r="X17" s="31" t="s">
        <v>175</v>
      </c>
    </row>
    <row r="18" spans="1:24" s="37" customFormat="1" ht="89.25" customHeight="1" x14ac:dyDescent="0.3">
      <c r="A18" s="42"/>
      <c r="B18" s="50"/>
      <c r="C18" s="42"/>
      <c r="D18" s="51"/>
      <c r="E18" s="46"/>
      <c r="F18" s="31" t="s">
        <v>155</v>
      </c>
      <c r="G18" s="42"/>
      <c r="H18" s="31" t="s">
        <v>176</v>
      </c>
      <c r="I18" s="46"/>
      <c r="J18" s="53" t="s">
        <v>177</v>
      </c>
      <c r="K18" s="31"/>
      <c r="L18" s="31"/>
      <c r="M18" s="29" t="s">
        <v>36</v>
      </c>
      <c r="N18" s="31"/>
      <c r="O18" s="29" t="s">
        <v>98</v>
      </c>
      <c r="P18" s="31"/>
      <c r="Q18" s="31"/>
      <c r="R18" s="29" t="s">
        <v>36</v>
      </c>
      <c r="S18" s="31"/>
      <c r="T18" s="29" t="s">
        <v>98</v>
      </c>
      <c r="U18" s="29" t="s">
        <v>178</v>
      </c>
      <c r="V18" s="29" t="s">
        <v>161</v>
      </c>
      <c r="W18" s="29" t="s">
        <v>179</v>
      </c>
      <c r="X18" s="29" t="s">
        <v>100</v>
      </c>
    </row>
    <row r="19" spans="1:24" s="37" customFormat="1" ht="97.5" customHeight="1" x14ac:dyDescent="0.3">
      <c r="A19" s="141" t="s">
        <v>180</v>
      </c>
      <c r="B19" s="152" t="s">
        <v>4</v>
      </c>
      <c r="C19" s="149" t="s">
        <v>181</v>
      </c>
      <c r="D19" s="38" t="s">
        <v>182</v>
      </c>
      <c r="E19" s="47" t="s">
        <v>183</v>
      </c>
      <c r="F19" s="39" t="s">
        <v>184</v>
      </c>
      <c r="G19" s="29" t="s">
        <v>185</v>
      </c>
      <c r="H19" s="52" t="s">
        <v>186</v>
      </c>
      <c r="I19" s="47" t="s">
        <v>187</v>
      </c>
      <c r="J19" s="55" t="s">
        <v>188</v>
      </c>
      <c r="K19" s="29" t="s">
        <v>36</v>
      </c>
      <c r="L19" s="29" t="s">
        <v>36</v>
      </c>
      <c r="M19" s="29" t="s">
        <v>36</v>
      </c>
      <c r="N19" s="29" t="s">
        <v>36</v>
      </c>
      <c r="O19" s="29" t="s">
        <v>98</v>
      </c>
      <c r="P19" s="29" t="s">
        <v>36</v>
      </c>
      <c r="Q19" s="29" t="s">
        <v>36</v>
      </c>
      <c r="R19" s="29" t="s">
        <v>36</v>
      </c>
      <c r="S19" s="29" t="s">
        <v>36</v>
      </c>
      <c r="T19" s="29" t="s">
        <v>98</v>
      </c>
      <c r="U19" s="29" t="s">
        <v>189</v>
      </c>
      <c r="V19" s="29" t="s">
        <v>190</v>
      </c>
      <c r="W19" s="29" t="s">
        <v>191</v>
      </c>
      <c r="X19" s="29" t="s">
        <v>192</v>
      </c>
    </row>
    <row r="20" spans="1:24" s="37" customFormat="1" ht="106.5" customHeight="1" x14ac:dyDescent="0.3">
      <c r="A20" s="142"/>
      <c r="B20" s="153"/>
      <c r="C20" s="154"/>
      <c r="D20" s="56" t="s">
        <v>193</v>
      </c>
      <c r="E20" s="47" t="s">
        <v>194</v>
      </c>
      <c r="F20" s="39" t="s">
        <v>195</v>
      </c>
      <c r="G20" s="29" t="s">
        <v>196</v>
      </c>
      <c r="H20" s="29" t="s">
        <v>197</v>
      </c>
      <c r="I20" s="43" t="s">
        <v>198</v>
      </c>
      <c r="J20" s="53" t="s">
        <v>199</v>
      </c>
      <c r="K20" s="29" t="s">
        <v>36</v>
      </c>
      <c r="L20" s="29" t="s">
        <v>36</v>
      </c>
      <c r="M20" s="29" t="s">
        <v>36</v>
      </c>
      <c r="N20" s="29" t="s">
        <v>36</v>
      </c>
      <c r="O20" s="32">
        <v>4000</v>
      </c>
      <c r="P20" s="29" t="s">
        <v>36</v>
      </c>
      <c r="Q20" s="29" t="s">
        <v>36</v>
      </c>
      <c r="R20" s="29" t="s">
        <v>36</v>
      </c>
      <c r="S20" s="29" t="s">
        <v>36</v>
      </c>
      <c r="T20" s="32">
        <v>4000</v>
      </c>
      <c r="U20" s="29" t="s">
        <v>200</v>
      </c>
      <c r="V20" s="29" t="s">
        <v>232</v>
      </c>
      <c r="W20" s="29" t="s">
        <v>201</v>
      </c>
      <c r="X20" s="29" t="s">
        <v>202</v>
      </c>
    </row>
    <row r="21" spans="1:24" s="37" customFormat="1" ht="223.5" customHeight="1" x14ac:dyDescent="0.3">
      <c r="A21" s="141" t="s">
        <v>203</v>
      </c>
      <c r="B21" s="158" t="s">
        <v>204</v>
      </c>
      <c r="C21" s="149" t="s">
        <v>205</v>
      </c>
      <c r="D21" s="147" t="s">
        <v>206</v>
      </c>
      <c r="E21" s="43" t="s">
        <v>207</v>
      </c>
      <c r="F21" s="31" t="s">
        <v>208</v>
      </c>
      <c r="G21" s="29" t="s">
        <v>209</v>
      </c>
      <c r="H21" s="31" t="s">
        <v>210</v>
      </c>
      <c r="I21" s="149" t="s">
        <v>211</v>
      </c>
      <c r="J21" s="54" t="s">
        <v>212</v>
      </c>
      <c r="K21" s="31"/>
      <c r="L21" s="29" t="s">
        <v>36</v>
      </c>
      <c r="M21" s="29" t="s">
        <v>36</v>
      </c>
      <c r="N21" s="29" t="s">
        <v>36</v>
      </c>
      <c r="O21" s="32">
        <v>5000</v>
      </c>
      <c r="P21" s="29" t="s">
        <v>36</v>
      </c>
      <c r="Q21" s="29" t="s">
        <v>36</v>
      </c>
      <c r="R21" s="29" t="s">
        <v>36</v>
      </c>
      <c r="S21" s="29" t="s">
        <v>36</v>
      </c>
      <c r="T21" s="32">
        <v>5000</v>
      </c>
      <c r="U21" s="29" t="s">
        <v>200</v>
      </c>
      <c r="V21" s="29" t="s">
        <v>190</v>
      </c>
      <c r="W21" s="29" t="s">
        <v>213</v>
      </c>
      <c r="X21" s="29" t="s">
        <v>214</v>
      </c>
    </row>
    <row r="22" spans="1:24" s="37" customFormat="1" ht="86.25" customHeight="1" x14ac:dyDescent="0.3">
      <c r="A22" s="142"/>
      <c r="B22" s="159"/>
      <c r="C22" s="151"/>
      <c r="D22" s="148"/>
      <c r="E22" s="29" t="s">
        <v>215</v>
      </c>
      <c r="F22" s="31" t="s">
        <v>208</v>
      </c>
      <c r="G22" s="29" t="s">
        <v>209</v>
      </c>
      <c r="H22" s="31" t="s">
        <v>216</v>
      </c>
      <c r="I22" s="151"/>
      <c r="J22" s="53" t="s">
        <v>217</v>
      </c>
      <c r="K22" s="31"/>
      <c r="L22" s="29" t="s">
        <v>36</v>
      </c>
      <c r="M22" s="29" t="s">
        <v>36</v>
      </c>
      <c r="N22" s="29" t="s">
        <v>36</v>
      </c>
      <c r="O22" s="32">
        <v>30000</v>
      </c>
      <c r="P22" s="29" t="s">
        <v>36</v>
      </c>
      <c r="Q22" s="29" t="s">
        <v>36</v>
      </c>
      <c r="R22" s="29" t="s">
        <v>36</v>
      </c>
      <c r="S22" s="29" t="s">
        <v>36</v>
      </c>
      <c r="T22" s="32">
        <v>30000</v>
      </c>
      <c r="U22" s="29" t="s">
        <v>218</v>
      </c>
      <c r="V22" s="29" t="s">
        <v>190</v>
      </c>
      <c r="W22" s="29" t="s">
        <v>219</v>
      </c>
      <c r="X22" s="29" t="s">
        <v>220</v>
      </c>
    </row>
    <row r="23" spans="1:24" s="37" customFormat="1" ht="89.25" customHeight="1" x14ac:dyDescent="0.3">
      <c r="A23" s="141" t="s">
        <v>221</v>
      </c>
      <c r="B23" s="156" t="s">
        <v>222</v>
      </c>
      <c r="C23" s="149" t="s">
        <v>223</v>
      </c>
      <c r="D23" s="146" t="s">
        <v>224</v>
      </c>
      <c r="E23" s="29" t="s">
        <v>225</v>
      </c>
      <c r="F23" s="31" t="s">
        <v>226</v>
      </c>
      <c r="G23" s="31" t="s">
        <v>227</v>
      </c>
      <c r="H23" s="29" t="s">
        <v>228</v>
      </c>
      <c r="I23" s="149" t="s">
        <v>229</v>
      </c>
      <c r="J23" s="53" t="s">
        <v>230</v>
      </c>
      <c r="K23" s="31"/>
      <c r="L23" s="31"/>
      <c r="M23" s="29" t="s">
        <v>36</v>
      </c>
      <c r="N23" s="31"/>
      <c r="O23" s="32">
        <v>8400</v>
      </c>
      <c r="P23" s="29" t="s">
        <v>36</v>
      </c>
      <c r="Q23" s="29" t="s">
        <v>36</v>
      </c>
      <c r="R23" s="29" t="s">
        <v>36</v>
      </c>
      <c r="S23" s="29" t="s">
        <v>36</v>
      </c>
      <c r="T23" s="32">
        <v>8400</v>
      </c>
      <c r="U23" s="29" t="s">
        <v>231</v>
      </c>
      <c r="V23" s="29" t="s">
        <v>232</v>
      </c>
      <c r="W23" s="29" t="s">
        <v>233</v>
      </c>
      <c r="X23" s="29" t="s">
        <v>234</v>
      </c>
    </row>
    <row r="24" spans="1:24" s="37" customFormat="1" ht="88.5" customHeight="1" x14ac:dyDescent="0.3">
      <c r="A24" s="142"/>
      <c r="B24" s="157"/>
      <c r="C24" s="151"/>
      <c r="D24" s="148"/>
      <c r="E24" s="29" t="s">
        <v>5</v>
      </c>
      <c r="F24" s="31" t="s">
        <v>235</v>
      </c>
      <c r="G24" s="31" t="s">
        <v>236</v>
      </c>
      <c r="H24" s="29" t="s">
        <v>237</v>
      </c>
      <c r="I24" s="151"/>
      <c r="J24" s="53" t="s">
        <v>238</v>
      </c>
      <c r="K24" s="31"/>
      <c r="L24" s="31"/>
      <c r="M24" s="29" t="s">
        <v>36</v>
      </c>
      <c r="N24" s="31"/>
      <c r="O24" s="32">
        <v>88000</v>
      </c>
      <c r="P24" s="29" t="s">
        <v>36</v>
      </c>
      <c r="Q24" s="29" t="s">
        <v>36</v>
      </c>
      <c r="R24" s="29" t="s">
        <v>36</v>
      </c>
      <c r="S24" s="29" t="s">
        <v>36</v>
      </c>
      <c r="T24" s="32">
        <v>88000</v>
      </c>
      <c r="U24" s="29" t="s">
        <v>239</v>
      </c>
      <c r="V24" s="29" t="s">
        <v>232</v>
      </c>
      <c r="W24" s="29" t="s">
        <v>219</v>
      </c>
      <c r="X24" s="29" t="s">
        <v>220</v>
      </c>
    </row>
  </sheetData>
  <mergeCells count="51">
    <mergeCell ref="A21:A22"/>
    <mergeCell ref="B21:B22"/>
    <mergeCell ref="C21:C22"/>
    <mergeCell ref="D21:D22"/>
    <mergeCell ref="I21:I22"/>
    <mergeCell ref="A23:A24"/>
    <mergeCell ref="B23:B24"/>
    <mergeCell ref="C23:C24"/>
    <mergeCell ref="D23:D24"/>
    <mergeCell ref="I23:I24"/>
    <mergeCell ref="U12:U13"/>
    <mergeCell ref="D14:D17"/>
    <mergeCell ref="E14:E17"/>
    <mergeCell ref="G14:G17"/>
    <mergeCell ref="I14:I17"/>
    <mergeCell ref="D11:D13"/>
    <mergeCell ref="I11:I13"/>
    <mergeCell ref="E12:E13"/>
    <mergeCell ref="F12:F13"/>
    <mergeCell ref="G12:G13"/>
    <mergeCell ref="H12:H13"/>
    <mergeCell ref="A19:A20"/>
    <mergeCell ref="B19:B20"/>
    <mergeCell ref="C19:C20"/>
    <mergeCell ref="A11:A17"/>
    <mergeCell ref="B11:B17"/>
    <mergeCell ref="C11:C17"/>
    <mergeCell ref="A8:A9"/>
    <mergeCell ref="B8:B9"/>
    <mergeCell ref="P3:S3"/>
    <mergeCell ref="T3:T4"/>
    <mergeCell ref="U3:U4"/>
    <mergeCell ref="A5:A7"/>
    <mergeCell ref="B5:B7"/>
    <mergeCell ref="C5:C7"/>
    <mergeCell ref="D5:D7"/>
    <mergeCell ref="I5:I7"/>
    <mergeCell ref="V3:V4"/>
    <mergeCell ref="W3:W4"/>
    <mergeCell ref="X3:X4"/>
    <mergeCell ref="A1:X1"/>
    <mergeCell ref="A2:X2"/>
    <mergeCell ref="A3:A4"/>
    <mergeCell ref="B3:B4"/>
    <mergeCell ref="C3:C4"/>
    <mergeCell ref="D3:D4"/>
    <mergeCell ref="E3:G3"/>
    <mergeCell ref="I3:I4"/>
    <mergeCell ref="K3:N3"/>
    <mergeCell ref="O3:O4"/>
    <mergeCell ref="J3:J4"/>
  </mergeCells>
  <pageMargins left="1" right="1" top="1" bottom="1" header="0.5" footer="0.5"/>
  <pageSetup paperSize="8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64"/>
  <sheetViews>
    <sheetView zoomScale="77" zoomScaleNormal="77" workbookViewId="0">
      <selection activeCell="B22" sqref="B22"/>
    </sheetView>
  </sheetViews>
  <sheetFormatPr baseColWidth="10" defaultColWidth="9.109375" defaultRowHeight="14.4" x14ac:dyDescent="0.3"/>
  <cols>
    <col min="2" max="2" width="54.44140625" customWidth="1"/>
    <col min="3" max="3" width="21.6640625" customWidth="1"/>
    <col min="4" max="4" width="36.88671875" customWidth="1"/>
    <col min="5" max="5" width="15" customWidth="1"/>
    <col min="6" max="6" width="18.88671875" customWidth="1"/>
    <col min="7" max="7" width="36.44140625" customWidth="1"/>
    <col min="9" max="9" width="13.33203125" customWidth="1"/>
    <col min="12" max="12" width="50" customWidth="1"/>
    <col min="14" max="14" width="38.33203125" customWidth="1"/>
    <col min="15" max="15" width="11.33203125" customWidth="1"/>
    <col min="16" max="16" width="17.88671875" customWidth="1"/>
    <col min="17" max="17" width="40.33203125" customWidth="1"/>
  </cols>
  <sheetData>
    <row r="1" spans="2:7" ht="21" x14ac:dyDescent="0.4">
      <c r="B1" s="164" t="s">
        <v>64</v>
      </c>
      <c r="C1" s="164"/>
      <c r="D1" s="164"/>
    </row>
    <row r="2" spans="2:7" ht="21" x14ac:dyDescent="0.4">
      <c r="B2" s="10"/>
      <c r="C2" s="10"/>
      <c r="D2" s="10"/>
    </row>
    <row r="3" spans="2:7" x14ac:dyDescent="0.3">
      <c r="B3" s="163" t="s">
        <v>6</v>
      </c>
      <c r="C3" s="163"/>
      <c r="D3" s="163"/>
    </row>
    <row r="4" spans="2:7" ht="27.6" x14ac:dyDescent="0.3">
      <c r="B4" s="25" t="s">
        <v>7</v>
      </c>
      <c r="C4" s="25" t="s">
        <v>8</v>
      </c>
      <c r="D4" s="25" t="s">
        <v>9</v>
      </c>
    </row>
    <row r="5" spans="2:7" ht="48" customHeight="1" x14ac:dyDescent="0.3">
      <c r="B5" s="33" t="s">
        <v>37</v>
      </c>
      <c r="C5" s="1" t="s">
        <v>18</v>
      </c>
      <c r="D5" s="17">
        <v>70000</v>
      </c>
    </row>
    <row r="6" spans="2:7" ht="28.5" customHeight="1" x14ac:dyDescent="0.3">
      <c r="B6" s="34" t="s">
        <v>53</v>
      </c>
      <c r="C6" s="2" t="s">
        <v>38</v>
      </c>
      <c r="D6" s="4">
        <v>7000</v>
      </c>
    </row>
    <row r="7" spans="2:7" ht="15" customHeight="1" x14ac:dyDescent="0.3">
      <c r="B7" s="5"/>
      <c r="C7" s="6"/>
      <c r="D7" s="7"/>
    </row>
    <row r="8" spans="2:7" ht="15" customHeight="1" x14ac:dyDescent="0.3">
      <c r="B8" s="5"/>
      <c r="C8" s="6"/>
      <c r="D8" s="7"/>
    </row>
    <row r="9" spans="2:7" ht="15" thickBot="1" x14ac:dyDescent="0.35"/>
    <row r="10" spans="2:7" x14ac:dyDescent="0.3">
      <c r="B10" s="160" t="s">
        <v>10</v>
      </c>
      <c r="C10" s="161"/>
      <c r="D10" s="162"/>
    </row>
    <row r="11" spans="2:7" ht="27.6" x14ac:dyDescent="0.3">
      <c r="B11" s="26" t="s">
        <v>7</v>
      </c>
      <c r="C11" s="27" t="s">
        <v>8</v>
      </c>
      <c r="D11" s="28" t="s">
        <v>9</v>
      </c>
    </row>
    <row r="12" spans="2:7" ht="63.75" customHeight="1" x14ac:dyDescent="0.3">
      <c r="B12" s="1" t="s">
        <v>243</v>
      </c>
      <c r="C12" s="1" t="s">
        <v>11</v>
      </c>
      <c r="D12" s="9">
        <v>30000</v>
      </c>
    </row>
    <row r="15" spans="2:7" x14ac:dyDescent="0.3">
      <c r="B15" s="163" t="s">
        <v>12</v>
      </c>
      <c r="C15" s="163"/>
      <c r="D15" s="163"/>
      <c r="E15" s="163"/>
      <c r="F15" s="163"/>
      <c r="G15" s="163"/>
    </row>
    <row r="16" spans="2:7" ht="27.6" x14ac:dyDescent="0.3">
      <c r="B16" s="25" t="s">
        <v>7</v>
      </c>
      <c r="C16" s="25" t="s">
        <v>8</v>
      </c>
      <c r="D16" s="25" t="s">
        <v>14</v>
      </c>
      <c r="E16" s="25" t="s">
        <v>13</v>
      </c>
      <c r="F16" s="25" t="s">
        <v>16</v>
      </c>
      <c r="G16" s="25" t="s">
        <v>29</v>
      </c>
    </row>
    <row r="17" spans="2:7" ht="26.4" x14ac:dyDescent="0.3">
      <c r="B17" s="58" t="s">
        <v>39</v>
      </c>
      <c r="C17" s="18" t="s">
        <v>40</v>
      </c>
      <c r="D17" s="11" t="s">
        <v>42</v>
      </c>
      <c r="E17" s="11" t="str">
        <f t="shared" ref="E17:E39" si="0">+D17</f>
        <v xml:space="preserve">convenio </v>
      </c>
      <c r="F17" s="11" t="s">
        <v>19</v>
      </c>
      <c r="G17" s="3"/>
    </row>
    <row r="18" spans="2:7" ht="40.5" customHeight="1" x14ac:dyDescent="0.3">
      <c r="B18" s="58" t="s">
        <v>41</v>
      </c>
      <c r="C18" s="18" t="s">
        <v>40</v>
      </c>
      <c r="D18" s="11" t="s">
        <v>42</v>
      </c>
      <c r="E18" s="11" t="str">
        <f t="shared" si="0"/>
        <v xml:space="preserve">convenio </v>
      </c>
      <c r="F18" s="11" t="s">
        <v>20</v>
      </c>
      <c r="G18" s="3"/>
    </row>
    <row r="19" spans="2:7" ht="71.25" customHeight="1" x14ac:dyDescent="0.3">
      <c r="B19" s="59" t="s">
        <v>43</v>
      </c>
      <c r="C19" s="11" t="s">
        <v>18</v>
      </c>
      <c r="D19" s="19">
        <v>9094.77</v>
      </c>
      <c r="E19" s="11">
        <f t="shared" si="0"/>
        <v>9094.77</v>
      </c>
      <c r="F19" s="11" t="s">
        <v>21</v>
      </c>
      <c r="G19" s="3"/>
    </row>
    <row r="20" spans="2:7" ht="15" x14ac:dyDescent="0.3">
      <c r="B20" s="59" t="s">
        <v>44</v>
      </c>
      <c r="C20" s="11" t="s">
        <v>18</v>
      </c>
      <c r="D20" s="19">
        <v>5400</v>
      </c>
      <c r="E20" s="11">
        <f t="shared" si="0"/>
        <v>5400</v>
      </c>
      <c r="F20" s="11" t="s">
        <v>19</v>
      </c>
      <c r="G20" s="3"/>
    </row>
    <row r="21" spans="2:7" ht="15" x14ac:dyDescent="0.3">
      <c r="B21" s="59" t="s">
        <v>45</v>
      </c>
      <c r="C21" s="11" t="s">
        <v>18</v>
      </c>
      <c r="D21" s="19">
        <v>4100</v>
      </c>
      <c r="E21" s="11">
        <f t="shared" si="0"/>
        <v>4100</v>
      </c>
      <c r="F21" s="11" t="s">
        <v>20</v>
      </c>
      <c r="G21" s="11"/>
    </row>
    <row r="22" spans="2:7" ht="22.8" x14ac:dyDescent="0.3">
      <c r="B22" s="60" t="s">
        <v>17</v>
      </c>
      <c r="C22" s="11" t="s">
        <v>18</v>
      </c>
      <c r="D22" s="19">
        <v>1000</v>
      </c>
      <c r="E22" s="11">
        <f t="shared" si="0"/>
        <v>1000</v>
      </c>
      <c r="F22" s="11" t="s">
        <v>22</v>
      </c>
      <c r="G22" s="3"/>
    </row>
    <row r="23" spans="2:7" ht="90.75" customHeight="1" x14ac:dyDescent="0.3">
      <c r="B23" s="57" t="s">
        <v>46</v>
      </c>
      <c r="C23" s="11" t="s">
        <v>18</v>
      </c>
      <c r="D23" s="11" t="s">
        <v>47</v>
      </c>
      <c r="E23" s="11" t="str">
        <f t="shared" si="0"/>
        <v xml:space="preserve">gestion </v>
      </c>
      <c r="F23" s="11" t="s">
        <v>20</v>
      </c>
      <c r="G23" s="3"/>
    </row>
    <row r="24" spans="2:7" ht="22.8" x14ac:dyDescent="0.3">
      <c r="B24" s="57" t="s">
        <v>48</v>
      </c>
      <c r="C24" s="11" t="s">
        <v>18</v>
      </c>
      <c r="D24" s="11">
        <v>8000</v>
      </c>
      <c r="E24" s="11">
        <f t="shared" si="0"/>
        <v>8000</v>
      </c>
      <c r="F24" s="11" t="s">
        <v>20</v>
      </c>
      <c r="G24" s="3"/>
    </row>
    <row r="25" spans="2:7" ht="45" customHeight="1" x14ac:dyDescent="0.3">
      <c r="B25" s="57" t="s">
        <v>49</v>
      </c>
      <c r="C25" s="11" t="s">
        <v>18</v>
      </c>
      <c r="D25" s="11">
        <v>500</v>
      </c>
      <c r="E25" s="11">
        <f t="shared" si="0"/>
        <v>500</v>
      </c>
      <c r="F25" s="11" t="s">
        <v>20</v>
      </c>
      <c r="G25" s="3"/>
    </row>
    <row r="26" spans="2:7" ht="45" customHeight="1" x14ac:dyDescent="0.3">
      <c r="B26" s="57" t="s">
        <v>52</v>
      </c>
      <c r="C26" s="11" t="s">
        <v>18</v>
      </c>
      <c r="D26" s="11" t="s">
        <v>47</v>
      </c>
      <c r="E26" s="11" t="str">
        <f t="shared" si="0"/>
        <v xml:space="preserve">gestion </v>
      </c>
      <c r="F26" s="11" t="s">
        <v>23</v>
      </c>
      <c r="G26" s="11"/>
    </row>
    <row r="27" spans="2:7" ht="22.8" x14ac:dyDescent="0.3">
      <c r="B27" s="57" t="s">
        <v>50</v>
      </c>
      <c r="C27" s="11" t="s">
        <v>18</v>
      </c>
      <c r="D27" s="11">
        <v>5000</v>
      </c>
      <c r="E27" s="11">
        <f t="shared" si="0"/>
        <v>5000</v>
      </c>
      <c r="F27" s="11" t="s">
        <v>20</v>
      </c>
      <c r="G27" s="3"/>
    </row>
    <row r="28" spans="2:7" ht="26.25" customHeight="1" x14ac:dyDescent="0.3">
      <c r="B28" s="62" t="s">
        <v>51</v>
      </c>
      <c r="C28" s="11" t="s">
        <v>18</v>
      </c>
      <c r="D28" s="11" t="s">
        <v>47</v>
      </c>
      <c r="E28" s="11" t="str">
        <f t="shared" si="0"/>
        <v xml:space="preserve">gestion </v>
      </c>
      <c r="F28" s="11" t="s">
        <v>23</v>
      </c>
      <c r="G28" s="11"/>
    </row>
    <row r="29" spans="2:7" ht="15" x14ac:dyDescent="0.3">
      <c r="B29" s="63" t="s">
        <v>54</v>
      </c>
      <c r="C29" s="11" t="s">
        <v>18</v>
      </c>
      <c r="D29" s="19">
        <v>10000</v>
      </c>
      <c r="E29" s="11">
        <f t="shared" si="0"/>
        <v>10000</v>
      </c>
      <c r="F29" s="11" t="s">
        <v>20</v>
      </c>
      <c r="G29" s="3"/>
    </row>
    <row r="30" spans="2:7" ht="22.8" x14ac:dyDescent="0.3">
      <c r="B30" s="63" t="s">
        <v>55</v>
      </c>
      <c r="C30" s="11" t="s">
        <v>18</v>
      </c>
      <c r="D30" s="11">
        <v>4800</v>
      </c>
      <c r="E30" s="11">
        <f t="shared" si="0"/>
        <v>4800</v>
      </c>
      <c r="F30" s="11" t="s">
        <v>24</v>
      </c>
      <c r="G30" s="3"/>
    </row>
    <row r="31" spans="2:7" ht="15.6" x14ac:dyDescent="0.3">
      <c r="B31" s="63" t="s">
        <v>56</v>
      </c>
      <c r="C31" s="20" t="s">
        <v>58</v>
      </c>
      <c r="D31" s="11" t="s">
        <v>47</v>
      </c>
      <c r="E31" s="11" t="str">
        <f t="shared" si="0"/>
        <v xml:space="preserve">gestion </v>
      </c>
      <c r="F31" s="11" t="s">
        <v>23</v>
      </c>
      <c r="G31" s="3"/>
    </row>
    <row r="32" spans="2:7" ht="22.8" x14ac:dyDescent="0.3">
      <c r="B32" s="63" t="s">
        <v>57</v>
      </c>
      <c r="C32" s="11" t="s">
        <v>18</v>
      </c>
      <c r="D32" s="11">
        <v>5000</v>
      </c>
      <c r="E32" s="11">
        <f t="shared" si="0"/>
        <v>5000</v>
      </c>
      <c r="F32" s="11" t="s">
        <v>24</v>
      </c>
      <c r="G32" s="3"/>
    </row>
    <row r="33" spans="2:17" ht="15.6" x14ac:dyDescent="0.3">
      <c r="B33" s="62" t="s">
        <v>249</v>
      </c>
      <c r="C33" s="20" t="s">
        <v>58</v>
      </c>
      <c r="D33" s="11">
        <v>5402.92</v>
      </c>
      <c r="E33" s="11">
        <f t="shared" si="0"/>
        <v>5402.92</v>
      </c>
      <c r="F33" s="11"/>
      <c r="G33" s="3"/>
    </row>
    <row r="34" spans="2:17" ht="26.4" x14ac:dyDescent="0.3">
      <c r="B34" s="62" t="s">
        <v>59</v>
      </c>
      <c r="C34" s="18" t="s">
        <v>40</v>
      </c>
      <c r="D34" s="11">
        <v>2000</v>
      </c>
      <c r="E34" s="11">
        <f t="shared" si="0"/>
        <v>2000</v>
      </c>
      <c r="F34" s="11" t="s">
        <v>25</v>
      </c>
      <c r="G34" s="3"/>
    </row>
    <row r="35" spans="2:17" ht="26.4" x14ac:dyDescent="0.3">
      <c r="B35" s="62" t="s">
        <v>60</v>
      </c>
      <c r="C35" s="18" t="s">
        <v>40</v>
      </c>
      <c r="D35" s="11">
        <v>3000</v>
      </c>
      <c r="E35" s="11">
        <f t="shared" si="0"/>
        <v>3000</v>
      </c>
      <c r="F35" s="11" t="s">
        <v>25</v>
      </c>
      <c r="G35" s="3"/>
    </row>
    <row r="36" spans="2:17" ht="26.4" x14ac:dyDescent="0.3">
      <c r="B36" s="61" t="s">
        <v>251</v>
      </c>
      <c r="C36" s="18" t="s">
        <v>40</v>
      </c>
      <c r="D36" s="11">
        <v>6000</v>
      </c>
      <c r="E36" s="11">
        <f t="shared" si="0"/>
        <v>6000</v>
      </c>
      <c r="F36" s="11" t="s">
        <v>25</v>
      </c>
      <c r="G36" s="3"/>
    </row>
    <row r="37" spans="2:17" ht="22.8" x14ac:dyDescent="0.3">
      <c r="B37" s="61" t="s">
        <v>61</v>
      </c>
      <c r="C37" s="11" t="s">
        <v>18</v>
      </c>
      <c r="D37" s="11">
        <v>8400</v>
      </c>
      <c r="E37" s="11">
        <f t="shared" si="0"/>
        <v>8400</v>
      </c>
      <c r="F37" s="11" t="s">
        <v>25</v>
      </c>
      <c r="G37" s="3"/>
    </row>
    <row r="38" spans="2:17" ht="18.75" customHeight="1" x14ac:dyDescent="0.3">
      <c r="B38" s="61" t="s">
        <v>62</v>
      </c>
      <c r="C38" s="11" t="s">
        <v>18</v>
      </c>
      <c r="D38" s="11">
        <v>30000</v>
      </c>
      <c r="E38" s="11">
        <f t="shared" si="0"/>
        <v>30000</v>
      </c>
      <c r="F38" s="11"/>
      <c r="G38" s="3"/>
    </row>
    <row r="39" spans="2:17" ht="18.75" customHeight="1" x14ac:dyDescent="0.3">
      <c r="B39" s="61" t="s">
        <v>63</v>
      </c>
      <c r="C39" s="11" t="s">
        <v>18</v>
      </c>
      <c r="D39" s="11">
        <v>6000</v>
      </c>
      <c r="E39" s="11">
        <f t="shared" si="0"/>
        <v>6000</v>
      </c>
      <c r="F39" s="11" t="s">
        <v>25</v>
      </c>
      <c r="G39" s="3"/>
    </row>
    <row r="40" spans="2:17" ht="18.75" customHeight="1" x14ac:dyDescent="0.3">
      <c r="B40" s="8" t="s">
        <v>15</v>
      </c>
      <c r="C40" s="15"/>
      <c r="D40" s="24">
        <f>SUM(D17:D39)</f>
        <v>113697.69</v>
      </c>
      <c r="E40" s="24">
        <f>SUM(E17:E39)</f>
        <v>113697.69</v>
      </c>
      <c r="F40" s="15"/>
      <c r="G40" s="3"/>
    </row>
    <row r="41" spans="2:17" ht="15.6" x14ac:dyDescent="0.3">
      <c r="B41" s="13"/>
      <c r="D41" s="14"/>
      <c r="E41" s="14"/>
    </row>
    <row r="42" spans="2:17" ht="15.6" x14ac:dyDescent="0.3">
      <c r="B42" s="13"/>
      <c r="D42" s="14"/>
      <c r="E42" s="14"/>
    </row>
    <row r="43" spans="2:17" ht="36.6" thickBot="1" x14ac:dyDescent="0.4">
      <c r="D43" s="67" t="s">
        <v>252</v>
      </c>
      <c r="E43" s="67" t="s">
        <v>253</v>
      </c>
    </row>
    <row r="44" spans="2:17" ht="36.6" thickBot="1" x14ac:dyDescent="0.4">
      <c r="B44" s="40" t="s">
        <v>244</v>
      </c>
      <c r="C44" s="12">
        <v>185947.69</v>
      </c>
      <c r="D44" s="64">
        <v>179959.93</v>
      </c>
      <c r="E44" s="12">
        <f>C44-D44</f>
        <v>5987.7600000000093</v>
      </c>
      <c r="F44">
        <f>+E44-5000-598.78</f>
        <v>388.98000000000934</v>
      </c>
      <c r="L44" s="74" t="s">
        <v>257</v>
      </c>
      <c r="M44" s="75" t="s">
        <v>263</v>
      </c>
      <c r="N44" s="75" t="s">
        <v>256</v>
      </c>
      <c r="O44" s="75" t="s">
        <v>259</v>
      </c>
      <c r="P44" s="75" t="s">
        <v>258</v>
      </c>
      <c r="Q44" s="75" t="s">
        <v>265</v>
      </c>
    </row>
    <row r="45" spans="2:17" ht="24.6" thickBot="1" x14ac:dyDescent="0.4">
      <c r="B45" s="16" t="s">
        <v>26</v>
      </c>
      <c r="C45" s="12">
        <f>425*170</f>
        <v>72250</v>
      </c>
      <c r="D45" s="64">
        <f>170*450</f>
        <v>76500</v>
      </c>
      <c r="E45" s="12">
        <f>C45-D45</f>
        <v>-4250</v>
      </c>
      <c r="I45">
        <v>5987.76</v>
      </c>
      <c r="L45" s="76" t="s">
        <v>266</v>
      </c>
      <c r="M45" s="77">
        <v>731408</v>
      </c>
      <c r="N45" s="77" t="s">
        <v>267</v>
      </c>
      <c r="O45" s="78">
        <v>500</v>
      </c>
      <c r="P45" s="78">
        <v>500</v>
      </c>
      <c r="Q45" s="77" t="s">
        <v>260</v>
      </c>
    </row>
    <row r="46" spans="2:17" ht="64.5" customHeight="1" thickBot="1" x14ac:dyDescent="0.5">
      <c r="B46" s="21" t="s">
        <v>28</v>
      </c>
      <c r="C46" s="22">
        <f>C44*10%</f>
        <v>18594.769</v>
      </c>
      <c r="D46" s="65">
        <f>D44*10%</f>
        <v>17995.992999999999</v>
      </c>
      <c r="E46" s="66">
        <f>C46-D46</f>
        <v>598.77600000000166</v>
      </c>
      <c r="F46" s="68" t="s">
        <v>255</v>
      </c>
      <c r="G46" s="68" t="s">
        <v>254</v>
      </c>
      <c r="I46">
        <v>-598.78</v>
      </c>
      <c r="L46" s="79" t="s">
        <v>248</v>
      </c>
      <c r="M46" s="80">
        <v>730606</v>
      </c>
      <c r="N46" s="80" t="s">
        <v>262</v>
      </c>
      <c r="O46" s="80">
        <v>8400</v>
      </c>
      <c r="P46" s="80">
        <v>487.76</v>
      </c>
      <c r="Q46" s="80" t="s">
        <v>260</v>
      </c>
    </row>
    <row r="47" spans="2:17" ht="36.6" thickBot="1" x14ac:dyDescent="0.5">
      <c r="B47" s="21" t="s">
        <v>27</v>
      </c>
      <c r="C47" s="22">
        <f>C44-C45-C46</f>
        <v>95102.921000000002</v>
      </c>
      <c r="D47" s="65">
        <f>+D44-D45-D46</f>
        <v>85463.936999999991</v>
      </c>
      <c r="E47" s="66">
        <f>C47-D47</f>
        <v>9638.9840000000113</v>
      </c>
      <c r="F47" s="68">
        <v>5000</v>
      </c>
      <c r="G47" s="69">
        <f>E47-F47-E46-F44</f>
        <v>3651.2280000000001</v>
      </c>
      <c r="I47">
        <v>-5000</v>
      </c>
      <c r="L47" s="83" t="s">
        <v>250</v>
      </c>
      <c r="M47" s="84">
        <v>750501</v>
      </c>
      <c r="N47" s="84" t="s">
        <v>261</v>
      </c>
      <c r="O47" s="85">
        <v>5000</v>
      </c>
      <c r="P47" s="85">
        <v>5000</v>
      </c>
      <c r="Q47" s="84" t="s">
        <v>268</v>
      </c>
    </row>
    <row r="48" spans="2:17" ht="18" x14ac:dyDescent="0.35">
      <c r="B48" s="16" t="s">
        <v>30</v>
      </c>
      <c r="C48" s="12">
        <v>5000</v>
      </c>
      <c r="D48" s="64">
        <v>3599.2</v>
      </c>
      <c r="E48" s="66">
        <f>C48-D48</f>
        <v>1400.8000000000002</v>
      </c>
      <c r="I48">
        <v>-388.98</v>
      </c>
      <c r="L48" s="81"/>
      <c r="M48" s="82"/>
      <c r="N48" s="82"/>
      <c r="O48" s="82"/>
      <c r="P48" s="82"/>
      <c r="Q48" s="82"/>
    </row>
    <row r="49" spans="3:9" x14ac:dyDescent="0.3">
      <c r="I49" s="71">
        <f>SUM(I45:I48)</f>
        <v>4.5474735088646412E-13</v>
      </c>
    </row>
    <row r="51" spans="3:9" ht="15.6" x14ac:dyDescent="0.3">
      <c r="C51" s="23">
        <f>C46+C47</f>
        <v>113697.69</v>
      </c>
      <c r="D51" s="23">
        <f>D46+D47</f>
        <v>103459.93</v>
      </c>
      <c r="F51" s="70">
        <f>E47+E45</f>
        <v>5388.9840000000113</v>
      </c>
      <c r="G51" t="s">
        <v>264</v>
      </c>
    </row>
    <row r="52" spans="3:9" x14ac:dyDescent="0.3">
      <c r="F52" s="70"/>
    </row>
    <row r="53" spans="3:9" x14ac:dyDescent="0.3">
      <c r="F53" s="70">
        <f>E44-E46</f>
        <v>5388.9840000000077</v>
      </c>
    </row>
    <row r="54" spans="3:9" x14ac:dyDescent="0.3">
      <c r="F54" s="70">
        <f>E47-F53</f>
        <v>4250.0000000000036</v>
      </c>
    </row>
    <row r="60" spans="3:9" ht="15" thickBot="1" x14ac:dyDescent="0.35">
      <c r="F60" s="72"/>
    </row>
    <row r="61" spans="3:9" x14ac:dyDescent="0.3">
      <c r="F61" s="73"/>
    </row>
    <row r="62" spans="3:9" ht="15" thickBot="1" x14ac:dyDescent="0.35">
      <c r="F62" s="72"/>
    </row>
    <row r="63" spans="3:9" ht="15" thickBot="1" x14ac:dyDescent="0.35">
      <c r="F63" s="72"/>
    </row>
    <row r="64" spans="3:9" ht="15" thickBot="1" x14ac:dyDescent="0.35">
      <c r="F64" s="72"/>
    </row>
  </sheetData>
  <mergeCells count="4">
    <mergeCell ref="B10:D10"/>
    <mergeCell ref="B3:D3"/>
    <mergeCell ref="B1:D1"/>
    <mergeCell ref="B15:G15"/>
  </mergeCells>
  <pageMargins left="0.7" right="0.7" top="0.75" bottom="0.75" header="0.3" footer="0.3"/>
  <pageSetup paperSize="9" scale="4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64"/>
  <sheetViews>
    <sheetView topLeftCell="A11" zoomScale="77" zoomScaleNormal="77" workbookViewId="0">
      <selection activeCell="D18" sqref="D18"/>
    </sheetView>
  </sheetViews>
  <sheetFormatPr baseColWidth="10" defaultColWidth="9.109375" defaultRowHeight="14.4" x14ac:dyDescent="0.3"/>
  <cols>
    <col min="2" max="2" width="54.44140625" customWidth="1"/>
    <col min="3" max="3" width="21.6640625" customWidth="1"/>
    <col min="4" max="4" width="36.88671875" customWidth="1"/>
    <col min="5" max="5" width="15" customWidth="1"/>
    <col min="6" max="6" width="18.88671875" customWidth="1"/>
    <col min="7" max="7" width="36.44140625" customWidth="1"/>
    <col min="9" max="9" width="13.33203125" customWidth="1"/>
    <col min="12" max="12" width="50" customWidth="1"/>
    <col min="14" max="14" width="38.33203125" customWidth="1"/>
    <col min="15" max="15" width="11.33203125" customWidth="1"/>
    <col min="16" max="16" width="17.88671875" customWidth="1"/>
    <col min="17" max="17" width="40.33203125" customWidth="1"/>
  </cols>
  <sheetData>
    <row r="1" spans="2:7" ht="21" x14ac:dyDescent="0.4">
      <c r="B1" s="164" t="s">
        <v>64</v>
      </c>
      <c r="C1" s="164"/>
      <c r="D1" s="164"/>
    </row>
    <row r="2" spans="2:7" ht="21" x14ac:dyDescent="0.4">
      <c r="B2" s="10"/>
      <c r="C2" s="10"/>
      <c r="D2" s="10"/>
    </row>
    <row r="3" spans="2:7" x14ac:dyDescent="0.3">
      <c r="B3" s="163" t="s">
        <v>6</v>
      </c>
      <c r="C3" s="163"/>
      <c r="D3" s="163"/>
    </row>
    <row r="4" spans="2:7" ht="27.6" x14ac:dyDescent="0.3">
      <c r="B4" s="25" t="s">
        <v>7</v>
      </c>
      <c r="C4" s="25" t="s">
        <v>8</v>
      </c>
      <c r="D4" s="25" t="s">
        <v>9</v>
      </c>
    </row>
    <row r="5" spans="2:7" ht="48" customHeight="1" x14ac:dyDescent="0.3">
      <c r="B5" s="33" t="s">
        <v>37</v>
      </c>
      <c r="C5" s="1" t="s">
        <v>18</v>
      </c>
      <c r="D5" s="17">
        <v>70000</v>
      </c>
    </row>
    <row r="6" spans="2:7" ht="28.5" customHeight="1" x14ac:dyDescent="0.3">
      <c r="B6" s="34" t="s">
        <v>53</v>
      </c>
      <c r="C6" s="2" t="s">
        <v>38</v>
      </c>
      <c r="D6" s="4">
        <v>7000</v>
      </c>
    </row>
    <row r="7" spans="2:7" ht="15" customHeight="1" x14ac:dyDescent="0.3">
      <c r="B7" s="5"/>
      <c r="C7" s="6"/>
      <c r="D7" s="7"/>
    </row>
    <row r="8" spans="2:7" ht="15" customHeight="1" x14ac:dyDescent="0.3">
      <c r="B8" s="5"/>
      <c r="C8" s="6"/>
      <c r="D8" s="7"/>
    </row>
    <row r="9" spans="2:7" ht="15" thickBot="1" x14ac:dyDescent="0.35"/>
    <row r="10" spans="2:7" x14ac:dyDescent="0.3">
      <c r="B10" s="160" t="s">
        <v>10</v>
      </c>
      <c r="C10" s="161"/>
      <c r="D10" s="162"/>
    </row>
    <row r="11" spans="2:7" ht="27.6" x14ac:dyDescent="0.3">
      <c r="B11" s="26" t="s">
        <v>7</v>
      </c>
      <c r="C11" s="27" t="s">
        <v>8</v>
      </c>
      <c r="D11" s="28" t="s">
        <v>9</v>
      </c>
    </row>
    <row r="12" spans="2:7" ht="63.75" customHeight="1" x14ac:dyDescent="0.3">
      <c r="B12" s="1" t="s">
        <v>243</v>
      </c>
      <c r="C12" s="1" t="s">
        <v>11</v>
      </c>
      <c r="D12" s="9">
        <v>30000</v>
      </c>
    </row>
    <row r="15" spans="2:7" x14ac:dyDescent="0.3">
      <c r="B15" s="163" t="s">
        <v>12</v>
      </c>
      <c r="C15" s="163"/>
      <c r="D15" s="163"/>
      <c r="E15" s="163"/>
      <c r="F15" s="163"/>
      <c r="G15" s="163"/>
    </row>
    <row r="16" spans="2:7" ht="27.6" x14ac:dyDescent="0.3">
      <c r="B16" s="25" t="s">
        <v>7</v>
      </c>
      <c r="C16" s="25" t="s">
        <v>8</v>
      </c>
      <c r="D16" s="25" t="s">
        <v>14</v>
      </c>
      <c r="E16" s="25" t="s">
        <v>13</v>
      </c>
      <c r="F16" s="25" t="s">
        <v>16</v>
      </c>
      <c r="G16" s="25" t="s">
        <v>29</v>
      </c>
    </row>
    <row r="17" spans="2:7" ht="26.4" x14ac:dyDescent="0.3">
      <c r="B17" s="58" t="s">
        <v>39</v>
      </c>
      <c r="C17" s="18" t="s">
        <v>40</v>
      </c>
      <c r="D17" s="11" t="s">
        <v>42</v>
      </c>
      <c r="E17" s="11" t="str">
        <f t="shared" ref="E17:E39" si="0">+D17</f>
        <v xml:space="preserve">convenio </v>
      </c>
      <c r="F17" s="11" t="s">
        <v>19</v>
      </c>
      <c r="G17" s="3"/>
    </row>
    <row r="18" spans="2:7" ht="40.5" customHeight="1" x14ac:dyDescent="0.3">
      <c r="B18" s="58" t="s">
        <v>41</v>
      </c>
      <c r="C18" s="18" t="s">
        <v>40</v>
      </c>
      <c r="D18" s="11" t="s">
        <v>42</v>
      </c>
      <c r="E18" s="11" t="str">
        <f t="shared" si="0"/>
        <v xml:space="preserve">convenio </v>
      </c>
      <c r="F18" s="11" t="s">
        <v>20</v>
      </c>
      <c r="G18" s="3"/>
    </row>
    <row r="19" spans="2:7" ht="71.25" customHeight="1" x14ac:dyDescent="0.3">
      <c r="B19" s="59" t="s">
        <v>43</v>
      </c>
      <c r="C19" s="11" t="s">
        <v>18</v>
      </c>
      <c r="D19" s="19">
        <v>9094.77</v>
      </c>
      <c r="E19" s="11">
        <f t="shared" si="0"/>
        <v>9094.77</v>
      </c>
      <c r="F19" s="11" t="s">
        <v>21</v>
      </c>
      <c r="G19" s="3"/>
    </row>
    <row r="20" spans="2:7" ht="15" x14ac:dyDescent="0.3">
      <c r="B20" s="59" t="s">
        <v>44</v>
      </c>
      <c r="C20" s="11" t="s">
        <v>18</v>
      </c>
      <c r="D20" s="19">
        <v>5400</v>
      </c>
      <c r="E20" s="11">
        <f t="shared" si="0"/>
        <v>5400</v>
      </c>
      <c r="F20" s="11" t="s">
        <v>19</v>
      </c>
      <c r="G20" s="3"/>
    </row>
    <row r="21" spans="2:7" ht="15" x14ac:dyDescent="0.3">
      <c r="B21" s="59" t="s">
        <v>45</v>
      </c>
      <c r="C21" s="11" t="s">
        <v>18</v>
      </c>
      <c r="D21" s="19">
        <v>4100</v>
      </c>
      <c r="E21" s="11">
        <f t="shared" si="0"/>
        <v>4100</v>
      </c>
      <c r="F21" s="11" t="s">
        <v>20</v>
      </c>
      <c r="G21" s="11"/>
    </row>
    <row r="22" spans="2:7" ht="22.8" x14ac:dyDescent="0.3">
      <c r="B22" s="60" t="s">
        <v>17</v>
      </c>
      <c r="C22" s="11" t="s">
        <v>18</v>
      </c>
      <c r="D22" s="19">
        <v>1000</v>
      </c>
      <c r="E22" s="11">
        <f t="shared" si="0"/>
        <v>1000</v>
      </c>
      <c r="F22" s="11" t="s">
        <v>22</v>
      </c>
      <c r="G22" s="3"/>
    </row>
    <row r="23" spans="2:7" ht="90.75" customHeight="1" x14ac:dyDescent="0.3">
      <c r="B23" s="57" t="s">
        <v>46</v>
      </c>
      <c r="C23" s="11" t="s">
        <v>18</v>
      </c>
      <c r="D23" s="11" t="s">
        <v>47</v>
      </c>
      <c r="E23" s="11" t="str">
        <f t="shared" si="0"/>
        <v xml:space="preserve">gestion </v>
      </c>
      <c r="F23" s="11" t="s">
        <v>20</v>
      </c>
      <c r="G23" s="3"/>
    </row>
    <row r="24" spans="2:7" ht="22.8" x14ac:dyDescent="0.3">
      <c r="B24" s="57" t="s">
        <v>48</v>
      </c>
      <c r="C24" s="11" t="s">
        <v>18</v>
      </c>
      <c r="D24" s="11">
        <v>8000</v>
      </c>
      <c r="E24" s="11">
        <f t="shared" si="0"/>
        <v>8000</v>
      </c>
      <c r="F24" s="11" t="s">
        <v>20</v>
      </c>
      <c r="G24" s="3"/>
    </row>
    <row r="25" spans="2:7" ht="45" customHeight="1" x14ac:dyDescent="0.3">
      <c r="B25" s="57" t="s">
        <v>49</v>
      </c>
      <c r="C25" s="11" t="s">
        <v>18</v>
      </c>
      <c r="D25" s="11">
        <v>500</v>
      </c>
      <c r="E25" s="11">
        <f t="shared" si="0"/>
        <v>500</v>
      </c>
      <c r="F25" s="11" t="s">
        <v>20</v>
      </c>
      <c r="G25" s="3"/>
    </row>
    <row r="26" spans="2:7" ht="45" customHeight="1" x14ac:dyDescent="0.3">
      <c r="B26" s="57" t="s">
        <v>52</v>
      </c>
      <c r="C26" s="11" t="s">
        <v>18</v>
      </c>
      <c r="D26" s="11" t="s">
        <v>47</v>
      </c>
      <c r="E26" s="11" t="str">
        <f t="shared" si="0"/>
        <v xml:space="preserve">gestion </v>
      </c>
      <c r="F26" s="11" t="s">
        <v>23</v>
      </c>
      <c r="G26" s="11"/>
    </row>
    <row r="27" spans="2:7" ht="22.8" x14ac:dyDescent="0.3">
      <c r="B27" s="57" t="s">
        <v>50</v>
      </c>
      <c r="C27" s="11" t="s">
        <v>18</v>
      </c>
      <c r="D27" s="11">
        <v>5000</v>
      </c>
      <c r="E27" s="11">
        <f t="shared" si="0"/>
        <v>5000</v>
      </c>
      <c r="F27" s="11" t="s">
        <v>20</v>
      </c>
      <c r="G27" s="3"/>
    </row>
    <row r="28" spans="2:7" ht="26.25" customHeight="1" x14ac:dyDescent="0.3">
      <c r="B28" s="62" t="s">
        <v>51</v>
      </c>
      <c r="C28" s="11" t="s">
        <v>18</v>
      </c>
      <c r="D28" s="11" t="s">
        <v>47</v>
      </c>
      <c r="E28" s="11" t="str">
        <f t="shared" si="0"/>
        <v xml:space="preserve">gestion </v>
      </c>
      <c r="F28" s="11" t="s">
        <v>23</v>
      </c>
      <c r="G28" s="11"/>
    </row>
    <row r="29" spans="2:7" ht="15" x14ac:dyDescent="0.3">
      <c r="B29" s="63" t="s">
        <v>54</v>
      </c>
      <c r="C29" s="11" t="s">
        <v>18</v>
      </c>
      <c r="D29" s="19">
        <v>10000</v>
      </c>
      <c r="E29" s="11">
        <f t="shared" si="0"/>
        <v>10000</v>
      </c>
      <c r="F29" s="11" t="s">
        <v>20</v>
      </c>
      <c r="G29" s="3"/>
    </row>
    <row r="30" spans="2:7" ht="22.8" x14ac:dyDescent="0.3">
      <c r="B30" s="63" t="s">
        <v>55</v>
      </c>
      <c r="C30" s="11" t="s">
        <v>18</v>
      </c>
      <c r="D30" s="11">
        <v>4800</v>
      </c>
      <c r="E30" s="11">
        <f t="shared" si="0"/>
        <v>4800</v>
      </c>
      <c r="F30" s="11" t="s">
        <v>24</v>
      </c>
      <c r="G30" s="3"/>
    </row>
    <row r="31" spans="2:7" ht="15.6" x14ac:dyDescent="0.3">
      <c r="B31" s="63" t="s">
        <v>56</v>
      </c>
      <c r="C31" s="20" t="s">
        <v>58</v>
      </c>
      <c r="D31" s="11" t="s">
        <v>47</v>
      </c>
      <c r="E31" s="11" t="str">
        <f t="shared" si="0"/>
        <v xml:space="preserve">gestion </v>
      </c>
      <c r="F31" s="11" t="s">
        <v>23</v>
      </c>
      <c r="G31" s="3"/>
    </row>
    <row r="32" spans="2:7" ht="22.8" x14ac:dyDescent="0.3">
      <c r="B32" s="63" t="s">
        <v>57</v>
      </c>
      <c r="C32" s="11" t="s">
        <v>18</v>
      </c>
      <c r="D32" s="11">
        <v>5000</v>
      </c>
      <c r="E32" s="11">
        <f t="shared" si="0"/>
        <v>5000</v>
      </c>
      <c r="F32" s="11" t="s">
        <v>24</v>
      </c>
      <c r="G32" s="3"/>
    </row>
    <row r="33" spans="2:17" ht="15.6" x14ac:dyDescent="0.3">
      <c r="B33" s="62" t="s">
        <v>249</v>
      </c>
      <c r="C33" s="20" t="s">
        <v>58</v>
      </c>
      <c r="D33" s="11">
        <v>5402.92</v>
      </c>
      <c r="E33" s="11">
        <f t="shared" si="0"/>
        <v>5402.92</v>
      </c>
      <c r="F33" s="11"/>
      <c r="G33" s="3"/>
    </row>
    <row r="34" spans="2:17" ht="26.4" x14ac:dyDescent="0.3">
      <c r="B34" s="62" t="s">
        <v>59</v>
      </c>
      <c r="C34" s="18" t="s">
        <v>40</v>
      </c>
      <c r="D34" s="11">
        <v>2000</v>
      </c>
      <c r="E34" s="11">
        <f t="shared" si="0"/>
        <v>2000</v>
      </c>
      <c r="F34" s="11" t="s">
        <v>25</v>
      </c>
      <c r="G34" s="3"/>
    </row>
    <row r="35" spans="2:17" ht="26.4" x14ac:dyDescent="0.3">
      <c r="B35" s="62" t="s">
        <v>60</v>
      </c>
      <c r="C35" s="18" t="s">
        <v>40</v>
      </c>
      <c r="D35" s="11">
        <v>3000</v>
      </c>
      <c r="E35" s="11">
        <f t="shared" si="0"/>
        <v>3000</v>
      </c>
      <c r="F35" s="11" t="s">
        <v>25</v>
      </c>
      <c r="G35" s="3"/>
    </row>
    <row r="36" spans="2:17" ht="26.4" x14ac:dyDescent="0.3">
      <c r="B36" s="61" t="s">
        <v>251</v>
      </c>
      <c r="C36" s="18" t="s">
        <v>40</v>
      </c>
      <c r="D36" s="11">
        <v>6000</v>
      </c>
      <c r="E36" s="11">
        <f t="shared" si="0"/>
        <v>6000</v>
      </c>
      <c r="F36" s="11" t="s">
        <v>25</v>
      </c>
      <c r="G36" s="3"/>
    </row>
    <row r="37" spans="2:17" ht="22.8" x14ac:dyDescent="0.3">
      <c r="B37" s="61" t="s">
        <v>61</v>
      </c>
      <c r="C37" s="11" t="s">
        <v>18</v>
      </c>
      <c r="D37" s="11">
        <v>8400</v>
      </c>
      <c r="E37" s="11">
        <f t="shared" si="0"/>
        <v>8400</v>
      </c>
      <c r="F37" s="11" t="s">
        <v>25</v>
      </c>
      <c r="G37" s="3"/>
    </row>
    <row r="38" spans="2:17" ht="18.75" customHeight="1" x14ac:dyDescent="0.3">
      <c r="B38" s="61" t="s">
        <v>62</v>
      </c>
      <c r="C38" s="11" t="s">
        <v>18</v>
      </c>
      <c r="D38" s="11">
        <v>30000</v>
      </c>
      <c r="E38" s="11">
        <f t="shared" si="0"/>
        <v>30000</v>
      </c>
      <c r="F38" s="11"/>
      <c r="G38" s="3"/>
    </row>
    <row r="39" spans="2:17" ht="18.75" customHeight="1" x14ac:dyDescent="0.3">
      <c r="B39" s="61" t="s">
        <v>63</v>
      </c>
      <c r="C39" s="11" t="s">
        <v>18</v>
      </c>
      <c r="D39" s="11">
        <v>6000</v>
      </c>
      <c r="E39" s="11">
        <f t="shared" si="0"/>
        <v>6000</v>
      </c>
      <c r="F39" s="11" t="s">
        <v>25</v>
      </c>
      <c r="G39" s="3"/>
    </row>
    <row r="40" spans="2:17" ht="18.75" customHeight="1" x14ac:dyDescent="0.3">
      <c r="B40" s="8" t="s">
        <v>15</v>
      </c>
      <c r="C40" s="15"/>
      <c r="D40" s="24">
        <f>SUM(D17:D39)</f>
        <v>113697.69</v>
      </c>
      <c r="E40" s="24">
        <f>SUM(E17:E39)</f>
        <v>113697.69</v>
      </c>
      <c r="F40" s="15"/>
      <c r="G40" s="3"/>
    </row>
    <row r="41" spans="2:17" ht="15.6" x14ac:dyDescent="0.3">
      <c r="B41" s="13"/>
      <c r="D41" s="14"/>
      <c r="E41" s="14"/>
    </row>
    <row r="42" spans="2:17" ht="15.6" x14ac:dyDescent="0.3">
      <c r="B42" s="13"/>
      <c r="D42" s="14"/>
      <c r="E42" s="14"/>
    </row>
    <row r="43" spans="2:17" ht="36.6" thickBot="1" x14ac:dyDescent="0.4">
      <c r="D43" s="67" t="s">
        <v>252</v>
      </c>
      <c r="E43" s="67" t="s">
        <v>253</v>
      </c>
    </row>
    <row r="44" spans="2:17" ht="36.6" thickBot="1" x14ac:dyDescent="0.4">
      <c r="B44" s="40" t="s">
        <v>244</v>
      </c>
      <c r="C44" s="12">
        <v>185947.69</v>
      </c>
      <c r="D44" s="64">
        <v>179959.93</v>
      </c>
      <c r="E44" s="12">
        <f>C44-D44</f>
        <v>5987.7600000000093</v>
      </c>
      <c r="F44">
        <f>+E44-5000-598.78</f>
        <v>388.98000000000934</v>
      </c>
      <c r="L44" s="74" t="s">
        <v>257</v>
      </c>
      <c r="M44" s="75" t="s">
        <v>263</v>
      </c>
      <c r="N44" s="75" t="s">
        <v>256</v>
      </c>
      <c r="O44" s="75" t="s">
        <v>259</v>
      </c>
      <c r="P44" s="75" t="s">
        <v>258</v>
      </c>
      <c r="Q44" s="75" t="s">
        <v>265</v>
      </c>
    </row>
    <row r="45" spans="2:17" ht="24.6" thickBot="1" x14ac:dyDescent="0.4">
      <c r="B45" s="16" t="s">
        <v>26</v>
      </c>
      <c r="C45" s="12">
        <f>425*170</f>
        <v>72250</v>
      </c>
      <c r="D45" s="64">
        <f>170*450</f>
        <v>76500</v>
      </c>
      <c r="E45" s="12">
        <f>C45-D45</f>
        <v>-4250</v>
      </c>
      <c r="I45">
        <v>5987.76</v>
      </c>
      <c r="L45" s="76" t="s">
        <v>266</v>
      </c>
      <c r="M45" s="77">
        <v>731408</v>
      </c>
      <c r="N45" s="77" t="s">
        <v>267</v>
      </c>
      <c r="O45" s="78">
        <v>500</v>
      </c>
      <c r="P45" s="78">
        <v>500</v>
      </c>
      <c r="Q45" s="77" t="s">
        <v>260</v>
      </c>
    </row>
    <row r="46" spans="2:17" ht="64.5" customHeight="1" thickBot="1" x14ac:dyDescent="0.5">
      <c r="B46" s="21" t="s">
        <v>28</v>
      </c>
      <c r="C46" s="22">
        <f>C44*10%</f>
        <v>18594.769</v>
      </c>
      <c r="D46" s="65">
        <f>D44*10%</f>
        <v>17995.992999999999</v>
      </c>
      <c r="E46" s="66">
        <f>C46-D46</f>
        <v>598.77600000000166</v>
      </c>
      <c r="F46" s="68" t="s">
        <v>255</v>
      </c>
      <c r="G46" s="68" t="s">
        <v>254</v>
      </c>
      <c r="I46">
        <v>-598.78</v>
      </c>
      <c r="L46" s="79" t="s">
        <v>248</v>
      </c>
      <c r="M46" s="80">
        <v>730606</v>
      </c>
      <c r="N46" s="80" t="s">
        <v>262</v>
      </c>
      <c r="O46" s="80">
        <v>8400</v>
      </c>
      <c r="P46" s="80">
        <v>487.76</v>
      </c>
      <c r="Q46" s="80" t="s">
        <v>260</v>
      </c>
    </row>
    <row r="47" spans="2:17" ht="36.6" thickBot="1" x14ac:dyDescent="0.5">
      <c r="B47" s="21" t="s">
        <v>27</v>
      </c>
      <c r="C47" s="22">
        <f>C44-C45-C46</f>
        <v>95102.921000000002</v>
      </c>
      <c r="D47" s="65">
        <f>+D44-D45-D46</f>
        <v>85463.936999999991</v>
      </c>
      <c r="E47" s="66">
        <f>C47-D47</f>
        <v>9638.9840000000113</v>
      </c>
      <c r="F47" s="68">
        <v>5000</v>
      </c>
      <c r="G47" s="69">
        <f>E47-F47-E46-F44</f>
        <v>3651.2280000000001</v>
      </c>
      <c r="I47">
        <v>-5000</v>
      </c>
      <c r="L47" s="83" t="s">
        <v>250</v>
      </c>
      <c r="M47" s="84">
        <v>750501</v>
      </c>
      <c r="N47" s="84" t="s">
        <v>261</v>
      </c>
      <c r="O47" s="85">
        <v>5000</v>
      </c>
      <c r="P47" s="85">
        <v>5000</v>
      </c>
      <c r="Q47" s="84" t="s">
        <v>268</v>
      </c>
    </row>
    <row r="48" spans="2:17" ht="18" x14ac:dyDescent="0.35">
      <c r="B48" s="16" t="s">
        <v>30</v>
      </c>
      <c r="C48" s="12">
        <v>5000</v>
      </c>
      <c r="D48" s="64">
        <v>3599.2</v>
      </c>
      <c r="E48" s="66">
        <f>C48-D48</f>
        <v>1400.8000000000002</v>
      </c>
      <c r="I48">
        <v>-388.98</v>
      </c>
      <c r="L48" s="81"/>
      <c r="M48" s="82"/>
      <c r="N48" s="82"/>
      <c r="O48" s="82"/>
      <c r="P48" s="82"/>
      <c r="Q48" s="82"/>
    </row>
    <row r="49" spans="3:9" x14ac:dyDescent="0.3">
      <c r="I49" s="71">
        <f>SUM(I45:I48)</f>
        <v>4.5474735088646412E-13</v>
      </c>
    </row>
    <row r="51" spans="3:9" ht="15.6" x14ac:dyDescent="0.3">
      <c r="C51" s="23">
        <f>C46+C47</f>
        <v>113697.69</v>
      </c>
      <c r="D51" s="23">
        <f>D46+D47</f>
        <v>103459.93</v>
      </c>
      <c r="F51" s="70">
        <f>E47+E45</f>
        <v>5388.9840000000113</v>
      </c>
      <c r="G51" t="s">
        <v>264</v>
      </c>
    </row>
    <row r="52" spans="3:9" x14ac:dyDescent="0.3">
      <c r="F52" s="70"/>
    </row>
    <row r="53" spans="3:9" x14ac:dyDescent="0.3">
      <c r="F53" s="70">
        <f>E44-E46</f>
        <v>5388.9840000000077</v>
      </c>
    </row>
    <row r="54" spans="3:9" x14ac:dyDescent="0.3">
      <c r="F54" s="70">
        <f>E47-F53</f>
        <v>4250.0000000000036</v>
      </c>
    </row>
    <row r="60" spans="3:9" ht="15" thickBot="1" x14ac:dyDescent="0.35">
      <c r="F60" s="72"/>
    </row>
    <row r="61" spans="3:9" x14ac:dyDescent="0.3">
      <c r="F61" s="73"/>
    </row>
    <row r="62" spans="3:9" ht="15" thickBot="1" x14ac:dyDescent="0.35">
      <c r="F62" s="72"/>
    </row>
    <row r="63" spans="3:9" ht="15" thickBot="1" x14ac:dyDescent="0.35">
      <c r="F63" s="72"/>
    </row>
    <row r="64" spans="3:9" ht="15" thickBot="1" x14ac:dyDescent="0.35">
      <c r="F64" s="72"/>
    </row>
  </sheetData>
  <mergeCells count="4">
    <mergeCell ref="B1:D1"/>
    <mergeCell ref="B3:D3"/>
    <mergeCell ref="B10:D10"/>
    <mergeCell ref="B15:G15"/>
  </mergeCells>
  <pageMargins left="0.7" right="0.7" top="0.75" bottom="0.75" header="0.3" footer="0.3"/>
  <pageSetup paperSize="9"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0"/>
  <sheetViews>
    <sheetView showGridLines="0" zoomScale="70" zoomScaleNormal="70" workbookViewId="0">
      <selection activeCell="H22" sqref="H22"/>
    </sheetView>
  </sheetViews>
  <sheetFormatPr baseColWidth="10" defaultRowHeight="13.2" x14ac:dyDescent="0.3"/>
  <cols>
    <col min="1" max="1" width="11.5546875" style="102"/>
    <col min="2" max="2" width="13.21875" style="87" customWidth="1"/>
    <col min="3" max="3" width="42.21875" style="87" customWidth="1"/>
    <col min="4" max="4" width="35" style="87" customWidth="1"/>
    <col min="5" max="5" width="28.77734375" style="87" customWidth="1"/>
    <col min="6" max="6" width="27.21875" style="87" customWidth="1"/>
    <col min="7" max="7" width="23.21875" style="87" customWidth="1"/>
    <col min="8" max="8" width="31.5546875" style="87" customWidth="1"/>
    <col min="9" max="12" width="11.44140625" style="87" customWidth="1"/>
    <col min="13" max="13" width="18.6640625" style="87" customWidth="1"/>
    <col min="14" max="14" width="24.88671875" style="87" customWidth="1"/>
    <col min="15" max="17" width="18.33203125" style="87" customWidth="1"/>
    <col min="18" max="18" width="32.6640625" style="87" customWidth="1"/>
    <col min="19" max="16384" width="11.5546875" style="87"/>
  </cols>
  <sheetData>
    <row r="1" spans="1:18" ht="99" customHeight="1" x14ac:dyDescent="0.3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43.2" customHeight="1" x14ac:dyDescent="0.3">
      <c r="B2" s="119" t="s">
        <v>335</v>
      </c>
      <c r="C2" s="110"/>
      <c r="D2" s="110"/>
      <c r="E2" s="111"/>
      <c r="F2" s="111"/>
      <c r="G2" s="111"/>
      <c r="H2" s="111"/>
      <c r="I2" s="165" t="s">
        <v>330</v>
      </c>
      <c r="J2" s="166"/>
      <c r="K2" s="166"/>
      <c r="L2" s="166"/>
      <c r="M2" s="109"/>
      <c r="N2" s="109"/>
      <c r="O2" s="109"/>
      <c r="P2" s="109"/>
      <c r="Q2" s="109"/>
      <c r="R2" s="109"/>
    </row>
    <row r="3" spans="1:18" s="92" customFormat="1" ht="40.799999999999997" customHeight="1" x14ac:dyDescent="0.25">
      <c r="A3" s="106" t="s">
        <v>434</v>
      </c>
      <c r="B3" s="114" t="s">
        <v>339</v>
      </c>
      <c r="C3" s="114" t="s">
        <v>31</v>
      </c>
      <c r="D3" s="114" t="s">
        <v>340</v>
      </c>
      <c r="E3" s="114" t="s">
        <v>341</v>
      </c>
      <c r="F3" s="114" t="s">
        <v>342</v>
      </c>
      <c r="G3" s="114" t="s">
        <v>70</v>
      </c>
      <c r="H3" s="114" t="s">
        <v>71</v>
      </c>
      <c r="I3" s="112" t="s">
        <v>32</v>
      </c>
      <c r="J3" s="112" t="s">
        <v>33</v>
      </c>
      <c r="K3" s="112" t="s">
        <v>34</v>
      </c>
      <c r="L3" s="112" t="s">
        <v>35</v>
      </c>
      <c r="M3" s="115" t="s">
        <v>73</v>
      </c>
      <c r="N3" s="115" t="s">
        <v>76</v>
      </c>
      <c r="O3" s="115" t="s">
        <v>77</v>
      </c>
      <c r="P3" s="115" t="s">
        <v>273</v>
      </c>
      <c r="Q3" s="115" t="s">
        <v>274</v>
      </c>
      <c r="R3" s="115" t="s">
        <v>79</v>
      </c>
    </row>
    <row r="4" spans="1:18" ht="180" x14ac:dyDescent="0.3">
      <c r="A4" s="102" t="s">
        <v>343</v>
      </c>
      <c r="B4" s="167" t="s">
        <v>343</v>
      </c>
      <c r="C4" s="116" t="s">
        <v>349</v>
      </c>
      <c r="D4" s="116" t="s">
        <v>350</v>
      </c>
      <c r="E4" s="116" t="s">
        <v>351</v>
      </c>
      <c r="F4" s="116" t="s">
        <v>352</v>
      </c>
      <c r="G4" s="116" t="s">
        <v>436</v>
      </c>
      <c r="H4" s="116" t="s">
        <v>276</v>
      </c>
      <c r="I4" s="117"/>
      <c r="J4" s="113" t="s">
        <v>36</v>
      </c>
      <c r="K4" s="113"/>
      <c r="L4" s="117"/>
      <c r="M4" s="113">
        <v>1500</v>
      </c>
      <c r="N4" s="113" t="s">
        <v>277</v>
      </c>
      <c r="O4" s="118" t="s">
        <v>278</v>
      </c>
      <c r="P4" s="113"/>
      <c r="Q4" s="113"/>
      <c r="R4" s="113" t="s">
        <v>407</v>
      </c>
    </row>
    <row r="5" spans="1:18" ht="153" customHeight="1" x14ac:dyDescent="0.3">
      <c r="A5" s="102" t="s">
        <v>343</v>
      </c>
      <c r="B5" s="167"/>
      <c r="C5" s="116" t="s">
        <v>344</v>
      </c>
      <c r="D5" s="116" t="s">
        <v>336</v>
      </c>
      <c r="E5" s="116" t="s">
        <v>338</v>
      </c>
      <c r="F5" s="116" t="s">
        <v>337</v>
      </c>
      <c r="G5" s="116" t="s">
        <v>329</v>
      </c>
      <c r="H5" s="116" t="s">
        <v>311</v>
      </c>
      <c r="I5" s="117" t="s">
        <v>36</v>
      </c>
      <c r="J5" s="113" t="s">
        <v>36</v>
      </c>
      <c r="K5" s="113" t="s">
        <v>36</v>
      </c>
      <c r="L5" s="117" t="s">
        <v>36</v>
      </c>
      <c r="M5" s="113" t="s">
        <v>312</v>
      </c>
      <c r="N5" s="113" t="s">
        <v>313</v>
      </c>
      <c r="O5" s="118" t="s">
        <v>314</v>
      </c>
      <c r="P5" s="113"/>
      <c r="Q5" s="113"/>
      <c r="R5" s="113" t="s">
        <v>408</v>
      </c>
    </row>
    <row r="6" spans="1:18" ht="150" x14ac:dyDescent="0.3">
      <c r="A6" s="107" t="s">
        <v>343</v>
      </c>
      <c r="B6" s="167"/>
      <c r="C6" s="116" t="s">
        <v>353</v>
      </c>
      <c r="D6" s="116" t="s">
        <v>354</v>
      </c>
      <c r="E6" s="116" t="s">
        <v>355</v>
      </c>
      <c r="F6" s="116" t="s">
        <v>356</v>
      </c>
      <c r="G6" s="116" t="s">
        <v>328</v>
      </c>
      <c r="H6" s="116" t="s">
        <v>316</v>
      </c>
      <c r="I6" s="116" t="s">
        <v>36</v>
      </c>
      <c r="J6" s="116" t="s">
        <v>36</v>
      </c>
      <c r="K6" s="116" t="s">
        <v>36</v>
      </c>
      <c r="L6" s="116" t="s">
        <v>36</v>
      </c>
      <c r="M6" s="116" t="s">
        <v>312</v>
      </c>
      <c r="N6" s="116" t="s">
        <v>290</v>
      </c>
      <c r="O6" s="116" t="s">
        <v>314</v>
      </c>
      <c r="P6" s="116"/>
      <c r="Q6" s="116"/>
      <c r="R6" s="116" t="s">
        <v>409</v>
      </c>
    </row>
    <row r="7" spans="1:18" ht="162" customHeight="1" x14ac:dyDescent="0.3">
      <c r="A7" s="102" t="s">
        <v>345</v>
      </c>
      <c r="B7" s="167" t="s">
        <v>345</v>
      </c>
      <c r="C7" s="167" t="s">
        <v>358</v>
      </c>
      <c r="D7" s="167" t="s">
        <v>359</v>
      </c>
      <c r="E7" s="167" t="s">
        <v>360</v>
      </c>
      <c r="F7" s="167" t="s">
        <v>361</v>
      </c>
      <c r="G7" s="167" t="s">
        <v>357</v>
      </c>
      <c r="H7" s="116" t="s">
        <v>303</v>
      </c>
      <c r="I7" s="116" t="s">
        <v>36</v>
      </c>
      <c r="J7" s="116" t="s">
        <v>36</v>
      </c>
      <c r="K7" s="116" t="s">
        <v>36</v>
      </c>
      <c r="L7" s="116" t="s">
        <v>36</v>
      </c>
      <c r="M7" s="116">
        <v>6100</v>
      </c>
      <c r="N7" s="116" t="s">
        <v>279</v>
      </c>
      <c r="O7" s="116" t="s">
        <v>280</v>
      </c>
      <c r="P7" s="116"/>
      <c r="Q7" s="116"/>
      <c r="R7" s="116" t="s">
        <v>410</v>
      </c>
    </row>
    <row r="8" spans="1:18" ht="105" customHeight="1" x14ac:dyDescent="0.3">
      <c r="A8" s="102" t="s">
        <v>345</v>
      </c>
      <c r="B8" s="167"/>
      <c r="C8" s="167"/>
      <c r="D8" s="167"/>
      <c r="E8" s="167"/>
      <c r="F8" s="167"/>
      <c r="G8" s="167"/>
      <c r="H8" s="116" t="s">
        <v>281</v>
      </c>
      <c r="I8" s="116" t="s">
        <v>36</v>
      </c>
      <c r="J8" s="116" t="s">
        <v>36</v>
      </c>
      <c r="K8" s="116" t="s">
        <v>36</v>
      </c>
      <c r="L8" s="116" t="s">
        <v>36</v>
      </c>
      <c r="M8" s="116">
        <v>2700</v>
      </c>
      <c r="N8" s="116" t="s">
        <v>279</v>
      </c>
      <c r="O8" s="116" t="s">
        <v>280</v>
      </c>
      <c r="P8" s="116"/>
      <c r="Q8" s="116"/>
      <c r="R8" s="116" t="s">
        <v>410</v>
      </c>
    </row>
    <row r="9" spans="1:18" ht="68.400000000000006" customHeight="1" x14ac:dyDescent="0.3">
      <c r="A9" s="102" t="s">
        <v>345</v>
      </c>
      <c r="B9" s="167"/>
      <c r="C9" s="167"/>
      <c r="D9" s="167"/>
      <c r="E9" s="167"/>
      <c r="F9" s="167"/>
      <c r="G9" s="167"/>
      <c r="H9" s="116" t="s">
        <v>282</v>
      </c>
      <c r="I9" s="116" t="s">
        <v>36</v>
      </c>
      <c r="J9" s="116" t="s">
        <v>36</v>
      </c>
      <c r="K9" s="116" t="s">
        <v>36</v>
      </c>
      <c r="L9" s="116" t="s">
        <v>36</v>
      </c>
      <c r="M9" s="116">
        <v>7300.65</v>
      </c>
      <c r="N9" s="116" t="s">
        <v>279</v>
      </c>
      <c r="O9" s="116" t="s">
        <v>280</v>
      </c>
      <c r="P9" s="116"/>
      <c r="Q9" s="116"/>
      <c r="R9" s="116" t="s">
        <v>92</v>
      </c>
    </row>
    <row r="10" spans="1:18" ht="61.8" customHeight="1" x14ac:dyDescent="0.3">
      <c r="A10" s="102" t="s">
        <v>345</v>
      </c>
      <c r="B10" s="167"/>
      <c r="C10" s="167"/>
      <c r="D10" s="167"/>
      <c r="E10" s="167"/>
      <c r="F10" s="167"/>
      <c r="G10" s="167"/>
      <c r="H10" s="116" t="s">
        <v>284</v>
      </c>
      <c r="I10" s="116" t="s">
        <v>36</v>
      </c>
      <c r="J10" s="116"/>
      <c r="K10" s="116"/>
      <c r="L10" s="116"/>
      <c r="M10" s="116">
        <v>10000</v>
      </c>
      <c r="N10" s="116" t="s">
        <v>279</v>
      </c>
      <c r="O10" s="116" t="s">
        <v>280</v>
      </c>
      <c r="P10" s="116"/>
      <c r="Q10" s="116"/>
      <c r="R10" s="116" t="s">
        <v>411</v>
      </c>
    </row>
    <row r="11" spans="1:18" ht="123.6" customHeight="1" x14ac:dyDescent="0.3">
      <c r="A11" s="102" t="s">
        <v>345</v>
      </c>
      <c r="B11" s="167"/>
      <c r="C11" s="167"/>
      <c r="D11" s="167"/>
      <c r="E11" s="167"/>
      <c r="F11" s="167"/>
      <c r="G11" s="167"/>
      <c r="H11" s="116" t="s">
        <v>300</v>
      </c>
      <c r="I11" s="116" t="s">
        <v>36</v>
      </c>
      <c r="J11" s="116" t="s">
        <v>36</v>
      </c>
      <c r="K11" s="116" t="s">
        <v>36</v>
      </c>
      <c r="L11" s="116" t="s">
        <v>36</v>
      </c>
      <c r="M11" s="116" t="s">
        <v>331</v>
      </c>
      <c r="N11" s="116" t="s">
        <v>301</v>
      </c>
      <c r="O11" s="116" t="s">
        <v>302</v>
      </c>
      <c r="P11" s="116"/>
      <c r="Q11" s="116"/>
      <c r="R11" s="116" t="s">
        <v>304</v>
      </c>
    </row>
    <row r="12" spans="1:18" ht="165" x14ac:dyDescent="0.3">
      <c r="A12" s="107" t="s">
        <v>345</v>
      </c>
      <c r="B12" s="167"/>
      <c r="C12" s="116" t="s">
        <v>362</v>
      </c>
      <c r="D12" s="116" t="s">
        <v>363</v>
      </c>
      <c r="E12" s="116" t="s">
        <v>364</v>
      </c>
      <c r="F12" s="116" t="s">
        <v>365</v>
      </c>
      <c r="G12" s="116" t="s">
        <v>405</v>
      </c>
      <c r="H12" s="116" t="s">
        <v>283</v>
      </c>
      <c r="I12" s="116" t="s">
        <v>36</v>
      </c>
      <c r="J12" s="116"/>
      <c r="K12" s="116"/>
      <c r="L12" s="116"/>
      <c r="M12" s="116">
        <v>6000</v>
      </c>
      <c r="N12" s="116" t="s">
        <v>279</v>
      </c>
      <c r="O12" s="116" t="s">
        <v>280</v>
      </c>
      <c r="P12" s="116"/>
      <c r="Q12" s="116"/>
      <c r="R12" s="116" t="s">
        <v>92</v>
      </c>
    </row>
    <row r="13" spans="1:18" ht="132" customHeight="1" x14ac:dyDescent="0.3">
      <c r="A13" s="102" t="s">
        <v>346</v>
      </c>
      <c r="B13" s="167" t="s">
        <v>346</v>
      </c>
      <c r="C13" s="167" t="s">
        <v>367</v>
      </c>
      <c r="D13" s="167" t="s">
        <v>368</v>
      </c>
      <c r="E13" s="167" t="s">
        <v>369</v>
      </c>
      <c r="F13" s="167" t="s">
        <v>370</v>
      </c>
      <c r="G13" s="167" t="s">
        <v>406</v>
      </c>
      <c r="H13" s="116" t="s">
        <v>285</v>
      </c>
      <c r="I13" s="116" t="s">
        <v>36</v>
      </c>
      <c r="J13" s="116"/>
      <c r="K13" s="116"/>
      <c r="L13" s="116"/>
      <c r="M13" s="116">
        <v>2000</v>
      </c>
      <c r="N13" s="116" t="s">
        <v>279</v>
      </c>
      <c r="O13" s="116" t="s">
        <v>288</v>
      </c>
      <c r="P13" s="116"/>
      <c r="Q13" s="116"/>
      <c r="R13" s="116" t="s">
        <v>275</v>
      </c>
    </row>
    <row r="14" spans="1:18" ht="59.4" customHeight="1" x14ac:dyDescent="0.3">
      <c r="A14" s="102" t="s">
        <v>346</v>
      </c>
      <c r="B14" s="167"/>
      <c r="C14" s="167"/>
      <c r="D14" s="167"/>
      <c r="E14" s="167"/>
      <c r="F14" s="167"/>
      <c r="G14" s="167"/>
      <c r="H14" s="116" t="s">
        <v>286</v>
      </c>
      <c r="I14" s="116"/>
      <c r="J14" s="116" t="s">
        <v>36</v>
      </c>
      <c r="K14" s="116"/>
      <c r="L14" s="116"/>
      <c r="M14" s="116">
        <v>3260</v>
      </c>
      <c r="N14" s="116" t="s">
        <v>279</v>
      </c>
      <c r="O14" s="116" t="s">
        <v>288</v>
      </c>
      <c r="P14" s="116"/>
      <c r="Q14" s="116"/>
      <c r="R14" s="116" t="s">
        <v>275</v>
      </c>
    </row>
    <row r="15" spans="1:18" ht="55.8" customHeight="1" x14ac:dyDescent="0.3">
      <c r="A15" s="102" t="s">
        <v>346</v>
      </c>
      <c r="B15" s="167"/>
      <c r="C15" s="167" t="s">
        <v>371</v>
      </c>
      <c r="D15" s="167" t="s">
        <v>372</v>
      </c>
      <c r="E15" s="167" t="s">
        <v>373</v>
      </c>
      <c r="F15" s="167" t="s">
        <v>374</v>
      </c>
      <c r="G15" s="167" t="s">
        <v>366</v>
      </c>
      <c r="H15" s="116" t="s">
        <v>287</v>
      </c>
      <c r="I15" s="116" t="s">
        <v>36</v>
      </c>
      <c r="J15" s="116"/>
      <c r="K15" s="116"/>
      <c r="L15" s="116"/>
      <c r="M15" s="116">
        <v>3500</v>
      </c>
      <c r="N15" s="116" t="s">
        <v>279</v>
      </c>
      <c r="O15" s="116" t="s">
        <v>288</v>
      </c>
      <c r="P15" s="116"/>
      <c r="Q15" s="116"/>
      <c r="R15" s="116" t="s">
        <v>126</v>
      </c>
    </row>
    <row r="16" spans="1:18" ht="66" x14ac:dyDescent="0.3">
      <c r="A16" s="102" t="s">
        <v>346</v>
      </c>
      <c r="B16" s="167"/>
      <c r="C16" s="167"/>
      <c r="D16" s="167"/>
      <c r="E16" s="167"/>
      <c r="F16" s="167"/>
      <c r="G16" s="167"/>
      <c r="H16" s="116" t="s">
        <v>309</v>
      </c>
      <c r="I16" s="116" t="s">
        <v>36</v>
      </c>
      <c r="J16" s="116"/>
      <c r="K16" s="116" t="s">
        <v>36</v>
      </c>
      <c r="L16" s="116"/>
      <c r="M16" s="116" t="s">
        <v>310</v>
      </c>
      <c r="N16" s="116" t="s">
        <v>322</v>
      </c>
      <c r="O16" s="116" t="s">
        <v>288</v>
      </c>
      <c r="P16" s="116"/>
      <c r="Q16" s="116"/>
      <c r="R16" s="116" t="s">
        <v>419</v>
      </c>
    </row>
    <row r="17" spans="1:18" ht="75" x14ac:dyDescent="0.3">
      <c r="A17" s="102" t="s">
        <v>346</v>
      </c>
      <c r="B17" s="167"/>
      <c r="C17" s="167"/>
      <c r="D17" s="167"/>
      <c r="E17" s="167"/>
      <c r="F17" s="167"/>
      <c r="G17" s="167"/>
      <c r="H17" s="116" t="s">
        <v>321</v>
      </c>
      <c r="I17" s="116" t="s">
        <v>36</v>
      </c>
      <c r="J17" s="116"/>
      <c r="K17" s="116"/>
      <c r="L17" s="116"/>
      <c r="M17" s="116" t="s">
        <v>312</v>
      </c>
      <c r="N17" s="116" t="s">
        <v>269</v>
      </c>
      <c r="O17" s="116" t="s">
        <v>326</v>
      </c>
      <c r="P17" s="116"/>
      <c r="Q17" s="116"/>
      <c r="R17" s="116" t="s">
        <v>418</v>
      </c>
    </row>
    <row r="18" spans="1:18" ht="78.599999999999994" customHeight="1" x14ac:dyDescent="0.3">
      <c r="A18" s="102" t="s">
        <v>347</v>
      </c>
      <c r="B18" s="167" t="s">
        <v>347</v>
      </c>
      <c r="C18" s="167" t="s">
        <v>395</v>
      </c>
      <c r="D18" s="167" t="s">
        <v>401</v>
      </c>
      <c r="E18" s="167" t="s">
        <v>376</v>
      </c>
      <c r="F18" s="167" t="s">
        <v>377</v>
      </c>
      <c r="G18" s="167" t="s">
        <v>375</v>
      </c>
      <c r="H18" s="116" t="s">
        <v>332</v>
      </c>
      <c r="I18" s="116" t="s">
        <v>36</v>
      </c>
      <c r="J18" s="116"/>
      <c r="K18" s="116" t="s">
        <v>36</v>
      </c>
      <c r="L18" s="116"/>
      <c r="M18" s="116">
        <v>3500</v>
      </c>
      <c r="N18" s="116" t="s">
        <v>290</v>
      </c>
      <c r="O18" s="116" t="s">
        <v>291</v>
      </c>
      <c r="P18" s="116"/>
      <c r="Q18" s="116"/>
      <c r="R18" s="116" t="s">
        <v>418</v>
      </c>
    </row>
    <row r="19" spans="1:18" ht="75" customHeight="1" x14ac:dyDescent="0.3">
      <c r="A19" s="102" t="s">
        <v>347</v>
      </c>
      <c r="B19" s="167"/>
      <c r="C19" s="167"/>
      <c r="D19" s="167"/>
      <c r="E19" s="167"/>
      <c r="F19" s="167"/>
      <c r="G19" s="167"/>
      <c r="H19" s="116" t="s">
        <v>305</v>
      </c>
      <c r="I19" s="116" t="s">
        <v>36</v>
      </c>
      <c r="J19" s="116" t="s">
        <v>36</v>
      </c>
      <c r="K19" s="116" t="s">
        <v>36</v>
      </c>
      <c r="L19" s="116" t="s">
        <v>36</v>
      </c>
      <c r="M19" s="116" t="s">
        <v>306</v>
      </c>
      <c r="N19" s="116" t="s">
        <v>297</v>
      </c>
      <c r="O19" s="116" t="s">
        <v>292</v>
      </c>
      <c r="P19" s="116"/>
      <c r="Q19" s="116"/>
      <c r="R19" s="116" t="s">
        <v>417</v>
      </c>
    </row>
    <row r="20" spans="1:18" ht="70.8" customHeight="1" x14ac:dyDescent="0.3">
      <c r="A20" s="102" t="s">
        <v>347</v>
      </c>
      <c r="B20" s="167"/>
      <c r="C20" s="167"/>
      <c r="D20" s="167"/>
      <c r="E20" s="167"/>
      <c r="F20" s="167"/>
      <c r="G20" s="167"/>
      <c r="H20" s="116" t="s">
        <v>307</v>
      </c>
      <c r="I20" s="116" t="s">
        <v>36</v>
      </c>
      <c r="J20" s="116"/>
      <c r="K20" s="116"/>
      <c r="L20" s="116"/>
      <c r="M20" s="116" t="s">
        <v>308</v>
      </c>
      <c r="N20" s="116" t="s">
        <v>269</v>
      </c>
      <c r="O20" s="116" t="s">
        <v>318</v>
      </c>
      <c r="P20" s="116"/>
      <c r="Q20" s="116"/>
      <c r="R20" s="116" t="s">
        <v>416</v>
      </c>
    </row>
    <row r="21" spans="1:18" ht="43.2" customHeight="1" x14ac:dyDescent="0.3">
      <c r="A21" s="102" t="s">
        <v>347</v>
      </c>
      <c r="B21" s="167"/>
      <c r="C21" s="167"/>
      <c r="D21" s="167"/>
      <c r="E21" s="167"/>
      <c r="F21" s="167"/>
      <c r="G21" s="167"/>
      <c r="H21" s="116" t="s">
        <v>323</v>
      </c>
      <c r="I21" s="116" t="s">
        <v>36</v>
      </c>
      <c r="J21" s="116"/>
      <c r="K21" s="116"/>
      <c r="L21" s="116"/>
      <c r="M21" s="116" t="s">
        <v>325</v>
      </c>
      <c r="N21" s="116" t="s">
        <v>324</v>
      </c>
      <c r="O21" s="116" t="s">
        <v>318</v>
      </c>
      <c r="P21" s="116"/>
      <c r="Q21" s="116"/>
      <c r="R21" s="116" t="s">
        <v>416</v>
      </c>
    </row>
    <row r="22" spans="1:18" ht="64.8" customHeight="1" x14ac:dyDescent="0.3">
      <c r="A22" s="102" t="s">
        <v>347</v>
      </c>
      <c r="B22" s="167"/>
      <c r="C22" s="167" t="s">
        <v>396</v>
      </c>
      <c r="D22" s="167" t="s">
        <v>402</v>
      </c>
      <c r="E22" s="167" t="s">
        <v>382</v>
      </c>
      <c r="F22" s="167" t="s">
        <v>383</v>
      </c>
      <c r="G22" s="167" t="s">
        <v>381</v>
      </c>
      <c r="H22" s="116" t="s">
        <v>289</v>
      </c>
      <c r="I22" s="116"/>
      <c r="J22" s="116" t="s">
        <v>36</v>
      </c>
      <c r="K22" s="116" t="s">
        <v>36</v>
      </c>
      <c r="L22" s="116"/>
      <c r="M22" s="116">
        <v>5000</v>
      </c>
      <c r="N22" s="116" t="s">
        <v>290</v>
      </c>
      <c r="O22" s="116" t="s">
        <v>291</v>
      </c>
      <c r="P22" s="116"/>
      <c r="Q22" s="116"/>
      <c r="R22" s="116"/>
    </row>
    <row r="23" spans="1:18" ht="84" customHeight="1" x14ac:dyDescent="0.3">
      <c r="A23" s="102" t="s">
        <v>347</v>
      </c>
      <c r="B23" s="167"/>
      <c r="C23" s="167"/>
      <c r="D23" s="167"/>
      <c r="E23" s="167"/>
      <c r="F23" s="167"/>
      <c r="G23" s="167"/>
      <c r="H23" s="116" t="s">
        <v>270</v>
      </c>
      <c r="I23" s="116" t="s">
        <v>36</v>
      </c>
      <c r="J23" s="116" t="s">
        <v>36</v>
      </c>
      <c r="K23" s="116" t="s">
        <v>36</v>
      </c>
      <c r="L23" s="116" t="s">
        <v>36</v>
      </c>
      <c r="M23" s="116">
        <v>2880</v>
      </c>
      <c r="N23" s="116" t="s">
        <v>290</v>
      </c>
      <c r="O23" s="116" t="s">
        <v>292</v>
      </c>
      <c r="P23" s="116"/>
      <c r="Q23" s="116"/>
      <c r="R23" s="116" t="s">
        <v>202</v>
      </c>
    </row>
    <row r="24" spans="1:18" ht="90.6" customHeight="1" x14ac:dyDescent="0.3">
      <c r="A24" s="102" t="s">
        <v>347</v>
      </c>
      <c r="B24" s="167"/>
      <c r="C24" s="167"/>
      <c r="D24" s="167"/>
      <c r="E24" s="167"/>
      <c r="F24" s="167"/>
      <c r="G24" s="167"/>
      <c r="H24" s="116" t="s">
        <v>333</v>
      </c>
      <c r="I24" s="116"/>
      <c r="J24" s="116" t="s">
        <v>36</v>
      </c>
      <c r="K24" s="116"/>
      <c r="L24" s="116"/>
      <c r="M24" s="116">
        <v>59353.61</v>
      </c>
      <c r="N24" s="116" t="s">
        <v>297</v>
      </c>
      <c r="O24" s="116" t="s">
        <v>292</v>
      </c>
      <c r="P24" s="116"/>
      <c r="Q24" s="116"/>
      <c r="R24" s="116" t="s">
        <v>298</v>
      </c>
    </row>
    <row r="25" spans="1:18" ht="240" x14ac:dyDescent="0.3">
      <c r="A25" s="107" t="s">
        <v>347</v>
      </c>
      <c r="B25" s="167"/>
      <c r="C25" s="116" t="s">
        <v>397</v>
      </c>
      <c r="D25" s="116" t="s">
        <v>403</v>
      </c>
      <c r="E25" s="116" t="s">
        <v>379</v>
      </c>
      <c r="F25" s="116" t="s">
        <v>380</v>
      </c>
      <c r="G25" s="116" t="s">
        <v>378</v>
      </c>
      <c r="H25" s="116" t="s">
        <v>299</v>
      </c>
      <c r="I25" s="116"/>
      <c r="J25" s="116" t="s">
        <v>36</v>
      </c>
      <c r="K25" s="116"/>
      <c r="L25" s="116"/>
      <c r="M25" s="116">
        <v>30000</v>
      </c>
      <c r="N25" s="116" t="s">
        <v>269</v>
      </c>
      <c r="O25" s="116" t="s">
        <v>292</v>
      </c>
      <c r="P25" s="116"/>
      <c r="Q25" s="116"/>
      <c r="R25" s="116" t="s">
        <v>415</v>
      </c>
    </row>
    <row r="26" spans="1:18" ht="165" x14ac:dyDescent="0.3">
      <c r="A26" s="102" t="s">
        <v>348</v>
      </c>
      <c r="B26" s="167" t="s">
        <v>348</v>
      </c>
      <c r="C26" s="116" t="s">
        <v>398</v>
      </c>
      <c r="D26" s="116" t="s">
        <v>404</v>
      </c>
      <c r="E26" s="116" t="s">
        <v>385</v>
      </c>
      <c r="F26" s="116" t="s">
        <v>386</v>
      </c>
      <c r="G26" s="116" t="s">
        <v>384</v>
      </c>
      <c r="H26" s="116" t="s">
        <v>296</v>
      </c>
      <c r="I26" s="116"/>
      <c r="J26" s="116" t="s">
        <v>36</v>
      </c>
      <c r="K26" s="116"/>
      <c r="L26" s="116"/>
      <c r="M26" s="116">
        <v>2900</v>
      </c>
      <c r="N26" s="116" t="s">
        <v>290</v>
      </c>
      <c r="O26" s="116" t="s">
        <v>294</v>
      </c>
      <c r="P26" s="116"/>
      <c r="Q26" s="116"/>
      <c r="R26" s="116" t="s">
        <v>414</v>
      </c>
    </row>
    <row r="27" spans="1:18" ht="82.8" customHeight="1" x14ac:dyDescent="0.3">
      <c r="A27" s="102" t="s">
        <v>348</v>
      </c>
      <c r="B27" s="167"/>
      <c r="C27" s="167" t="s">
        <v>399</v>
      </c>
      <c r="D27" s="167" t="s">
        <v>389</v>
      </c>
      <c r="E27" s="167" t="s">
        <v>390</v>
      </c>
      <c r="F27" s="167" t="s">
        <v>391</v>
      </c>
      <c r="G27" s="167" t="s">
        <v>387</v>
      </c>
      <c r="H27" s="116" t="s">
        <v>271</v>
      </c>
      <c r="I27" s="116" t="s">
        <v>36</v>
      </c>
      <c r="J27" s="116" t="s">
        <v>36</v>
      </c>
      <c r="K27" s="116" t="s">
        <v>36</v>
      </c>
      <c r="L27" s="116" t="s">
        <v>36</v>
      </c>
      <c r="M27" s="116">
        <v>5760</v>
      </c>
      <c r="N27" s="116" t="s">
        <v>290</v>
      </c>
      <c r="O27" s="116" t="s">
        <v>294</v>
      </c>
      <c r="P27" s="116"/>
      <c r="Q27" s="116"/>
      <c r="R27" s="116" t="s">
        <v>295</v>
      </c>
    </row>
    <row r="28" spans="1:18" ht="63.6" customHeight="1" x14ac:dyDescent="0.3">
      <c r="A28" s="102" t="s">
        <v>348</v>
      </c>
      <c r="B28" s="167"/>
      <c r="C28" s="167"/>
      <c r="D28" s="167"/>
      <c r="E28" s="167"/>
      <c r="F28" s="167"/>
      <c r="G28" s="167"/>
      <c r="H28" s="116" t="s">
        <v>317</v>
      </c>
      <c r="I28" s="116"/>
      <c r="J28" s="116" t="s">
        <v>334</v>
      </c>
      <c r="K28" s="116"/>
      <c r="L28" s="116"/>
      <c r="M28" s="116" t="s">
        <v>312</v>
      </c>
      <c r="N28" s="116" t="s">
        <v>290</v>
      </c>
      <c r="O28" s="116" t="s">
        <v>320</v>
      </c>
      <c r="P28" s="116"/>
      <c r="Q28" s="116"/>
      <c r="R28" s="116" t="s">
        <v>295</v>
      </c>
    </row>
    <row r="29" spans="1:18" ht="52.2" customHeight="1" x14ac:dyDescent="0.3">
      <c r="A29" s="102" t="s">
        <v>348</v>
      </c>
      <c r="B29" s="167"/>
      <c r="C29" s="167"/>
      <c r="D29" s="167"/>
      <c r="E29" s="167"/>
      <c r="F29" s="167"/>
      <c r="G29" s="167"/>
      <c r="H29" s="116" t="s">
        <v>272</v>
      </c>
      <c r="I29" s="116" t="s">
        <v>36</v>
      </c>
      <c r="J29" s="116" t="s">
        <v>36</v>
      </c>
      <c r="K29" s="116" t="s">
        <v>36</v>
      </c>
      <c r="L29" s="116" t="s">
        <v>36</v>
      </c>
      <c r="M29" s="116">
        <v>5000</v>
      </c>
      <c r="N29" s="116" t="s">
        <v>290</v>
      </c>
      <c r="O29" s="116" t="s">
        <v>294</v>
      </c>
      <c r="P29" s="116"/>
      <c r="Q29" s="116"/>
      <c r="R29" s="116" t="s">
        <v>412</v>
      </c>
    </row>
    <row r="30" spans="1:18" ht="88.2" customHeight="1" x14ac:dyDescent="0.3">
      <c r="A30" s="102" t="s">
        <v>348</v>
      </c>
      <c r="B30" s="167"/>
      <c r="C30" s="167" t="s">
        <v>400</v>
      </c>
      <c r="D30" s="167" t="s">
        <v>392</v>
      </c>
      <c r="E30" s="167" t="s">
        <v>393</v>
      </c>
      <c r="F30" s="167" t="s">
        <v>394</v>
      </c>
      <c r="G30" s="167" t="s">
        <v>388</v>
      </c>
      <c r="H30" s="116" t="s">
        <v>293</v>
      </c>
      <c r="I30" s="116"/>
      <c r="J30" s="116"/>
      <c r="K30" s="116" t="s">
        <v>334</v>
      </c>
      <c r="L30" s="116"/>
      <c r="M30" s="113">
        <v>12000</v>
      </c>
      <c r="N30" s="116" t="s">
        <v>290</v>
      </c>
      <c r="O30" s="116" t="s">
        <v>294</v>
      </c>
      <c r="P30" s="116"/>
      <c r="Q30" s="116"/>
      <c r="R30" s="116" t="s">
        <v>413</v>
      </c>
    </row>
    <row r="31" spans="1:18" ht="114" customHeight="1" x14ac:dyDescent="0.3">
      <c r="A31" s="102" t="s">
        <v>348</v>
      </c>
      <c r="B31" s="167"/>
      <c r="C31" s="167"/>
      <c r="D31" s="167"/>
      <c r="E31" s="167"/>
      <c r="F31" s="167"/>
      <c r="G31" s="167"/>
      <c r="H31" s="116" t="s">
        <v>315</v>
      </c>
      <c r="I31" s="116"/>
      <c r="J31" s="116"/>
      <c r="K31" s="116" t="s">
        <v>334</v>
      </c>
      <c r="L31" s="116"/>
      <c r="M31" s="116" t="s">
        <v>312</v>
      </c>
      <c r="N31" s="116" t="s">
        <v>319</v>
      </c>
      <c r="O31" s="116" t="s">
        <v>320</v>
      </c>
      <c r="P31" s="116"/>
      <c r="Q31" s="116"/>
      <c r="R31" s="116" t="s">
        <v>413</v>
      </c>
    </row>
    <row r="32" spans="1:18" ht="147" customHeight="1" x14ac:dyDescent="0.3">
      <c r="B32" s="109"/>
      <c r="C32" s="120" t="s">
        <v>423</v>
      </c>
      <c r="D32" s="120" t="s">
        <v>423</v>
      </c>
      <c r="E32" s="120" t="s">
        <v>423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2:18" ht="17.399999999999999" x14ac:dyDescent="0.3">
      <c r="B33" s="109"/>
      <c r="C33" s="120" t="s">
        <v>424</v>
      </c>
      <c r="D33" s="120" t="s">
        <v>425</v>
      </c>
      <c r="E33" s="120" t="s">
        <v>426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2:18" ht="17.399999999999999" x14ac:dyDescent="0.3">
      <c r="B34" s="109"/>
      <c r="C34" s="121" t="s">
        <v>420</v>
      </c>
      <c r="D34" s="121" t="s">
        <v>422</v>
      </c>
      <c r="E34" s="121" t="s">
        <v>422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2:18" ht="130.80000000000001" customHeight="1" x14ac:dyDescent="0.3">
      <c r="B35" s="109"/>
      <c r="C35" s="120" t="s">
        <v>423</v>
      </c>
      <c r="D35" s="120" t="s">
        <v>423</v>
      </c>
      <c r="E35" s="120" t="s">
        <v>423</v>
      </c>
      <c r="F35" s="122"/>
      <c r="G35" s="122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2:18" ht="17.399999999999999" x14ac:dyDescent="0.3">
      <c r="B36" s="109"/>
      <c r="C36" s="120" t="s">
        <v>427</v>
      </c>
      <c r="D36" s="120" t="s">
        <v>429</v>
      </c>
      <c r="E36" s="120" t="s">
        <v>428</v>
      </c>
      <c r="F36" s="122"/>
      <c r="G36" s="122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2:18" ht="17.399999999999999" x14ac:dyDescent="0.3">
      <c r="B37" s="109"/>
      <c r="C37" s="121" t="s">
        <v>422</v>
      </c>
      <c r="D37" s="121" t="s">
        <v>422</v>
      </c>
      <c r="E37" s="121" t="s">
        <v>421</v>
      </c>
      <c r="F37" s="122"/>
      <c r="G37" s="122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  <row r="66" spans="4:4" ht="14.4" x14ac:dyDescent="0.3">
      <c r="D66" s="108" t="s">
        <v>435</v>
      </c>
    </row>
    <row r="67" spans="4:4" ht="14.4" x14ac:dyDescent="0.3">
      <c r="D67"/>
    </row>
    <row r="68" spans="4:4" ht="14.4" x14ac:dyDescent="0.3">
      <c r="D68" s="108"/>
    </row>
    <row r="69" spans="4:4" ht="14.4" x14ac:dyDescent="0.3">
      <c r="D69" s="108"/>
    </row>
    <row r="70" spans="4:4" ht="14.4" x14ac:dyDescent="0.3">
      <c r="D70" s="108"/>
    </row>
  </sheetData>
  <autoFilter ref="A3:R37" xr:uid="{2ECC75C4-10AA-4867-A25F-07FC7B1DBEE7}"/>
  <mergeCells count="41">
    <mergeCell ref="D30:D31"/>
    <mergeCell ref="E30:E31"/>
    <mergeCell ref="E13:E14"/>
    <mergeCell ref="G27:G29"/>
    <mergeCell ref="G15:G17"/>
    <mergeCell ref="G22:G24"/>
    <mergeCell ref="F15:F17"/>
    <mergeCell ref="B13:B17"/>
    <mergeCell ref="C15:C17"/>
    <mergeCell ref="G30:G31"/>
    <mergeCell ref="F27:F29"/>
    <mergeCell ref="B4:B6"/>
    <mergeCell ref="G7:G11"/>
    <mergeCell ref="C7:C11"/>
    <mergeCell ref="D7:D11"/>
    <mergeCell ref="E7:E11"/>
    <mergeCell ref="F7:F11"/>
    <mergeCell ref="G13:G14"/>
    <mergeCell ref="F30:F31"/>
    <mergeCell ref="B26:B31"/>
    <mergeCell ref="E27:E29"/>
    <mergeCell ref="D27:D29"/>
    <mergeCell ref="C27:C29"/>
    <mergeCell ref="C30:C31"/>
    <mergeCell ref="F13:F14"/>
    <mergeCell ref="I2:L2"/>
    <mergeCell ref="B18:B25"/>
    <mergeCell ref="G18:G21"/>
    <mergeCell ref="F18:F21"/>
    <mergeCell ref="E18:E21"/>
    <mergeCell ref="D18:D21"/>
    <mergeCell ref="C18:C21"/>
    <mergeCell ref="C22:C24"/>
    <mergeCell ref="D22:D24"/>
    <mergeCell ref="E22:E24"/>
    <mergeCell ref="F22:F24"/>
    <mergeCell ref="B7:B12"/>
    <mergeCell ref="C13:C14"/>
    <mergeCell ref="D13:D14"/>
    <mergeCell ref="D15:D17"/>
    <mergeCell ref="E15:E17"/>
  </mergeCells>
  <pageMargins left="0.31496062992125984" right="0.31496062992125984" top="0.35433070866141736" bottom="0.35433070866141736" header="0.31496062992125984" footer="0.31496062992125984"/>
  <pageSetup paperSize="9" scale="50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D13A-266A-41BD-9529-4F4FC9F2EFE2}">
  <sheetPr>
    <pageSetUpPr fitToPage="1"/>
  </sheetPr>
  <dimension ref="A1:R43"/>
  <sheetViews>
    <sheetView showGridLines="0" tabSelected="1" zoomScale="85" zoomScaleNormal="85" workbookViewId="0">
      <selection activeCell="D3" sqref="D3"/>
    </sheetView>
  </sheetViews>
  <sheetFormatPr baseColWidth="10" defaultRowHeight="13.2" x14ac:dyDescent="0.3"/>
  <cols>
    <col min="1" max="1" width="11.5546875" style="102"/>
    <col min="2" max="2" width="13.21875" style="87" customWidth="1"/>
    <col min="3" max="3" width="37.33203125" style="87" customWidth="1"/>
    <col min="4" max="4" width="34" style="87" customWidth="1"/>
    <col min="5" max="6" width="27.21875" style="87" customWidth="1"/>
    <col min="7" max="7" width="23.21875" style="87" customWidth="1"/>
    <col min="8" max="8" width="31.5546875" style="87" customWidth="1"/>
    <col min="9" max="12" width="3.5546875" style="87" customWidth="1"/>
    <col min="13" max="13" width="18.6640625" style="87" customWidth="1"/>
    <col min="14" max="14" width="24.88671875" style="87" customWidth="1"/>
    <col min="15" max="15" width="18.33203125" style="87" customWidth="1"/>
    <col min="16" max="17" width="10.33203125" style="87" customWidth="1"/>
    <col min="18" max="18" width="32.6640625" style="87" customWidth="1"/>
    <col min="19" max="16384" width="11.5546875" style="87"/>
  </cols>
  <sheetData>
    <row r="1" spans="1:18" ht="144" customHeight="1" x14ac:dyDescent="0.4">
      <c r="B1" s="93" t="s">
        <v>335</v>
      </c>
      <c r="I1" s="171" t="s">
        <v>330</v>
      </c>
      <c r="J1" s="172"/>
      <c r="K1" s="172"/>
      <c r="L1" s="172"/>
    </row>
    <row r="2" spans="1:18" s="92" customFormat="1" ht="40.799999999999997" customHeight="1" x14ac:dyDescent="0.25">
      <c r="A2" s="105" t="s">
        <v>434</v>
      </c>
      <c r="B2" s="95" t="s">
        <v>339</v>
      </c>
      <c r="C2" s="96" t="s">
        <v>31</v>
      </c>
      <c r="D2" s="96" t="s">
        <v>340</v>
      </c>
      <c r="E2" s="96" t="s">
        <v>341</v>
      </c>
      <c r="F2" s="96" t="s">
        <v>342</v>
      </c>
      <c r="G2" s="96" t="s">
        <v>70</v>
      </c>
      <c r="H2" s="96" t="s">
        <v>71</v>
      </c>
      <c r="I2" s="97" t="s">
        <v>32</v>
      </c>
      <c r="J2" s="97" t="s">
        <v>33</v>
      </c>
      <c r="K2" s="97" t="s">
        <v>34</v>
      </c>
      <c r="L2" s="97" t="s">
        <v>35</v>
      </c>
      <c r="M2" s="98" t="s">
        <v>73</v>
      </c>
      <c r="N2" s="99" t="s">
        <v>76</v>
      </c>
      <c r="O2" s="99" t="s">
        <v>77</v>
      </c>
      <c r="P2" s="98" t="s">
        <v>273</v>
      </c>
      <c r="Q2" s="98" t="s">
        <v>274</v>
      </c>
      <c r="R2" s="99" t="s">
        <v>79</v>
      </c>
    </row>
    <row r="3" spans="1:18" ht="118.8" x14ac:dyDescent="0.3">
      <c r="A3" s="102" t="s">
        <v>343</v>
      </c>
      <c r="B3" s="168" t="s">
        <v>343</v>
      </c>
      <c r="C3" s="86" t="s">
        <v>349</v>
      </c>
      <c r="D3" s="86" t="s">
        <v>350</v>
      </c>
      <c r="E3" s="86" t="s">
        <v>351</v>
      </c>
      <c r="F3" s="86" t="s">
        <v>352</v>
      </c>
      <c r="G3" s="86" t="s">
        <v>327</v>
      </c>
      <c r="H3" s="86" t="s">
        <v>276</v>
      </c>
      <c r="I3" s="88"/>
      <c r="J3" s="89" t="s">
        <v>36</v>
      </c>
      <c r="K3" s="89"/>
      <c r="L3" s="88"/>
      <c r="M3" s="89">
        <v>1500</v>
      </c>
      <c r="N3" s="89" t="s">
        <v>277</v>
      </c>
      <c r="O3" s="90" t="s">
        <v>278</v>
      </c>
      <c r="P3" s="89"/>
      <c r="Q3" s="89"/>
      <c r="R3" s="89" t="s">
        <v>407</v>
      </c>
    </row>
    <row r="4" spans="1:18" ht="139.80000000000001" customHeight="1" x14ac:dyDescent="0.3">
      <c r="A4" s="102" t="s">
        <v>343</v>
      </c>
      <c r="B4" s="169"/>
      <c r="C4" s="86" t="s">
        <v>344</v>
      </c>
      <c r="D4" s="86" t="s">
        <v>336</v>
      </c>
      <c r="E4" s="86" t="s">
        <v>338</v>
      </c>
      <c r="F4" s="86" t="s">
        <v>337</v>
      </c>
      <c r="G4" s="86" t="s">
        <v>329</v>
      </c>
      <c r="H4" s="86" t="s">
        <v>311</v>
      </c>
      <c r="I4" s="88" t="s">
        <v>36</v>
      </c>
      <c r="J4" s="89" t="s">
        <v>36</v>
      </c>
      <c r="K4" s="89" t="s">
        <v>36</v>
      </c>
      <c r="L4" s="88" t="s">
        <v>36</v>
      </c>
      <c r="M4" s="89" t="s">
        <v>312</v>
      </c>
      <c r="N4" s="89" t="s">
        <v>313</v>
      </c>
      <c r="O4" s="91" t="s">
        <v>314</v>
      </c>
      <c r="P4" s="89"/>
      <c r="Q4" s="89"/>
      <c r="R4" s="89" t="s">
        <v>408</v>
      </c>
    </row>
    <row r="5" spans="1:18" ht="132" x14ac:dyDescent="0.3">
      <c r="A5" s="104" t="s">
        <v>343</v>
      </c>
      <c r="B5" s="170"/>
      <c r="C5" s="86" t="s">
        <v>353</v>
      </c>
      <c r="D5" s="86" t="s">
        <v>354</v>
      </c>
      <c r="E5" s="86" t="s">
        <v>355</v>
      </c>
      <c r="F5" s="86" t="s">
        <v>356</v>
      </c>
      <c r="G5" s="86" t="s">
        <v>328</v>
      </c>
      <c r="H5" s="86" t="s">
        <v>316</v>
      </c>
      <c r="I5" s="86" t="s">
        <v>36</v>
      </c>
      <c r="J5" s="86" t="s">
        <v>36</v>
      </c>
      <c r="K5" s="86" t="s">
        <v>36</v>
      </c>
      <c r="L5" s="86" t="s">
        <v>36</v>
      </c>
      <c r="M5" s="86" t="s">
        <v>312</v>
      </c>
      <c r="N5" s="86" t="s">
        <v>290</v>
      </c>
      <c r="O5" s="86" t="s">
        <v>314</v>
      </c>
      <c r="P5" s="86"/>
      <c r="Q5" s="86"/>
      <c r="R5" s="86" t="s">
        <v>409</v>
      </c>
    </row>
    <row r="6" spans="1:18" ht="111" customHeight="1" x14ac:dyDescent="0.3">
      <c r="A6" s="102" t="s">
        <v>345</v>
      </c>
      <c r="B6" s="168" t="s">
        <v>345</v>
      </c>
      <c r="C6" s="168" t="s">
        <v>358</v>
      </c>
      <c r="D6" s="168" t="s">
        <v>359</v>
      </c>
      <c r="E6" s="168" t="s">
        <v>360</v>
      </c>
      <c r="F6" s="168" t="s">
        <v>361</v>
      </c>
      <c r="G6" s="168" t="s">
        <v>357</v>
      </c>
      <c r="H6" s="86" t="s">
        <v>303</v>
      </c>
      <c r="I6" s="86" t="s">
        <v>36</v>
      </c>
      <c r="J6" s="86" t="s">
        <v>36</v>
      </c>
      <c r="K6" s="86" t="s">
        <v>36</v>
      </c>
      <c r="L6" s="86" t="s">
        <v>36</v>
      </c>
      <c r="M6" s="86">
        <v>6100</v>
      </c>
      <c r="N6" s="86" t="s">
        <v>279</v>
      </c>
      <c r="O6" s="86" t="s">
        <v>280</v>
      </c>
      <c r="P6" s="86"/>
      <c r="Q6" s="86"/>
      <c r="R6" s="86" t="s">
        <v>410</v>
      </c>
    </row>
    <row r="7" spans="1:18" ht="52.8" x14ac:dyDescent="0.3">
      <c r="A7" s="102" t="s">
        <v>345</v>
      </c>
      <c r="B7" s="169"/>
      <c r="C7" s="169"/>
      <c r="D7" s="169"/>
      <c r="E7" s="169"/>
      <c r="F7" s="169"/>
      <c r="G7" s="169"/>
      <c r="H7" s="86" t="s">
        <v>281</v>
      </c>
      <c r="I7" s="86" t="s">
        <v>36</v>
      </c>
      <c r="J7" s="86" t="s">
        <v>36</v>
      </c>
      <c r="K7" s="86" t="s">
        <v>36</v>
      </c>
      <c r="L7" s="86" t="s">
        <v>36</v>
      </c>
      <c r="M7" s="86">
        <v>2700</v>
      </c>
      <c r="N7" s="86" t="s">
        <v>279</v>
      </c>
      <c r="O7" s="86" t="s">
        <v>280</v>
      </c>
      <c r="P7" s="86"/>
      <c r="Q7" s="86"/>
      <c r="R7" s="86" t="s">
        <v>410</v>
      </c>
    </row>
    <row r="8" spans="1:18" ht="53.4" customHeight="1" x14ac:dyDescent="0.3">
      <c r="A8" s="102" t="s">
        <v>345</v>
      </c>
      <c r="B8" s="169"/>
      <c r="C8" s="169"/>
      <c r="D8" s="169"/>
      <c r="E8" s="169"/>
      <c r="F8" s="169"/>
      <c r="G8" s="169"/>
      <c r="H8" s="86" t="s">
        <v>282</v>
      </c>
      <c r="I8" s="86" t="s">
        <v>36</v>
      </c>
      <c r="J8" s="86" t="s">
        <v>36</v>
      </c>
      <c r="K8" s="86" t="s">
        <v>36</v>
      </c>
      <c r="L8" s="86" t="s">
        <v>36</v>
      </c>
      <c r="M8" s="86">
        <v>7300.65</v>
      </c>
      <c r="N8" s="86" t="s">
        <v>279</v>
      </c>
      <c r="O8" s="86" t="s">
        <v>280</v>
      </c>
      <c r="P8" s="86"/>
      <c r="Q8" s="86"/>
      <c r="R8" s="86" t="s">
        <v>92</v>
      </c>
    </row>
    <row r="9" spans="1:18" ht="60.6" customHeight="1" x14ac:dyDescent="0.3">
      <c r="A9" s="102" t="s">
        <v>345</v>
      </c>
      <c r="B9" s="169"/>
      <c r="C9" s="169"/>
      <c r="D9" s="169"/>
      <c r="E9" s="169"/>
      <c r="F9" s="169"/>
      <c r="G9" s="169"/>
      <c r="H9" s="86" t="s">
        <v>284</v>
      </c>
      <c r="I9" s="86" t="s">
        <v>36</v>
      </c>
      <c r="J9" s="86"/>
      <c r="K9" s="86"/>
      <c r="L9" s="86"/>
      <c r="M9" s="86">
        <v>10000</v>
      </c>
      <c r="N9" s="86" t="s">
        <v>279</v>
      </c>
      <c r="O9" s="86" t="s">
        <v>280</v>
      </c>
      <c r="P9" s="86"/>
      <c r="Q9" s="86"/>
      <c r="R9" s="86" t="s">
        <v>411</v>
      </c>
    </row>
    <row r="10" spans="1:18" ht="70.8" customHeight="1" x14ac:dyDescent="0.3">
      <c r="A10" s="102" t="s">
        <v>345</v>
      </c>
      <c r="B10" s="169"/>
      <c r="C10" s="170"/>
      <c r="D10" s="170"/>
      <c r="E10" s="170"/>
      <c r="F10" s="170"/>
      <c r="G10" s="170"/>
      <c r="H10" s="86" t="s">
        <v>300</v>
      </c>
      <c r="I10" s="86" t="s">
        <v>36</v>
      </c>
      <c r="J10" s="86" t="s">
        <v>36</v>
      </c>
      <c r="K10" s="86" t="s">
        <v>36</v>
      </c>
      <c r="L10" s="86" t="s">
        <v>36</v>
      </c>
      <c r="M10" s="86" t="s">
        <v>331</v>
      </c>
      <c r="N10" s="86" t="s">
        <v>301</v>
      </c>
      <c r="O10" s="86" t="s">
        <v>302</v>
      </c>
      <c r="P10" s="86"/>
      <c r="Q10" s="86"/>
      <c r="R10" s="86" t="s">
        <v>304</v>
      </c>
    </row>
    <row r="11" spans="1:18" ht="145.19999999999999" x14ac:dyDescent="0.3">
      <c r="A11" s="104" t="s">
        <v>345</v>
      </c>
      <c r="B11" s="169"/>
      <c r="C11" s="86" t="s">
        <v>362</v>
      </c>
      <c r="D11" s="86" t="s">
        <v>363</v>
      </c>
      <c r="E11" s="86" t="s">
        <v>364</v>
      </c>
      <c r="F11" s="86" t="s">
        <v>365</v>
      </c>
      <c r="G11" s="86" t="s">
        <v>405</v>
      </c>
      <c r="H11" s="101" t="s">
        <v>283</v>
      </c>
      <c r="I11" s="101" t="s">
        <v>36</v>
      </c>
      <c r="J11" s="101"/>
      <c r="K11" s="101"/>
      <c r="L11" s="101"/>
      <c r="M11" s="101">
        <f>6000+2000+1000</f>
        <v>9000</v>
      </c>
      <c r="N11" s="101" t="s">
        <v>279</v>
      </c>
      <c r="O11" s="101" t="s">
        <v>280</v>
      </c>
      <c r="P11" s="101">
        <v>2495</v>
      </c>
      <c r="Q11" s="101">
        <f>M11-P11</f>
        <v>6505</v>
      </c>
      <c r="R11" s="101" t="s">
        <v>92</v>
      </c>
    </row>
    <row r="12" spans="1:18" ht="81" customHeight="1" x14ac:dyDescent="0.3">
      <c r="A12" s="102" t="s">
        <v>346</v>
      </c>
      <c r="B12" s="168" t="s">
        <v>346</v>
      </c>
      <c r="C12" s="168" t="s">
        <v>367</v>
      </c>
      <c r="D12" s="168" t="s">
        <v>368</v>
      </c>
      <c r="E12" s="168" t="s">
        <v>369</v>
      </c>
      <c r="F12" s="168" t="s">
        <v>370</v>
      </c>
      <c r="G12" s="168" t="s">
        <v>406</v>
      </c>
      <c r="H12" s="86" t="s">
        <v>285</v>
      </c>
      <c r="I12" s="86" t="s">
        <v>36</v>
      </c>
      <c r="J12" s="86"/>
      <c r="K12" s="86"/>
      <c r="L12" s="86"/>
      <c r="M12" s="86">
        <v>2000</v>
      </c>
      <c r="N12" s="86" t="s">
        <v>279</v>
      </c>
      <c r="O12" s="86" t="s">
        <v>288</v>
      </c>
      <c r="P12" s="86"/>
      <c r="Q12" s="86"/>
      <c r="R12" s="86" t="s">
        <v>275</v>
      </c>
    </row>
    <row r="13" spans="1:18" ht="61.2" customHeight="1" x14ac:dyDescent="0.3">
      <c r="A13" s="102" t="s">
        <v>346</v>
      </c>
      <c r="B13" s="169"/>
      <c r="C13" s="170"/>
      <c r="D13" s="170"/>
      <c r="E13" s="170"/>
      <c r="F13" s="170"/>
      <c r="G13" s="170"/>
      <c r="H13" s="86" t="s">
        <v>286</v>
      </c>
      <c r="I13" s="86"/>
      <c r="J13" s="86" t="s">
        <v>36</v>
      </c>
      <c r="K13" s="86"/>
      <c r="L13" s="86"/>
      <c r="M13" s="86">
        <v>3260</v>
      </c>
      <c r="N13" s="86" t="s">
        <v>279</v>
      </c>
      <c r="O13" s="86" t="s">
        <v>288</v>
      </c>
      <c r="P13" s="86"/>
      <c r="Q13" s="86"/>
      <c r="R13" s="86" t="s">
        <v>275</v>
      </c>
    </row>
    <row r="14" spans="1:18" ht="49.2" customHeight="1" x14ac:dyDescent="0.3">
      <c r="A14" s="102" t="s">
        <v>346</v>
      </c>
      <c r="B14" s="169"/>
      <c r="C14" s="168" t="s">
        <v>371</v>
      </c>
      <c r="D14" s="168" t="s">
        <v>372</v>
      </c>
      <c r="E14" s="168" t="s">
        <v>373</v>
      </c>
      <c r="F14" s="168" t="s">
        <v>374</v>
      </c>
      <c r="G14" s="168" t="s">
        <v>366</v>
      </c>
      <c r="H14" s="101" t="s">
        <v>287</v>
      </c>
      <c r="I14" s="101" t="s">
        <v>36</v>
      </c>
      <c r="J14" s="101"/>
      <c r="K14" s="101"/>
      <c r="L14" s="101"/>
      <c r="M14" s="101">
        <f>3500+2000+2000</f>
        <v>7500</v>
      </c>
      <c r="N14" s="101" t="s">
        <v>279</v>
      </c>
      <c r="O14" s="101" t="s">
        <v>288</v>
      </c>
      <c r="P14" s="101"/>
      <c r="Q14" s="101"/>
      <c r="R14" s="101" t="s">
        <v>126</v>
      </c>
    </row>
    <row r="15" spans="1:18" ht="54" customHeight="1" x14ac:dyDescent="0.3">
      <c r="A15" s="102" t="s">
        <v>346</v>
      </c>
      <c r="B15" s="169"/>
      <c r="C15" s="169"/>
      <c r="D15" s="169"/>
      <c r="E15" s="169"/>
      <c r="F15" s="169"/>
      <c r="G15" s="169"/>
      <c r="H15" s="86" t="s">
        <v>309</v>
      </c>
      <c r="I15" s="86" t="s">
        <v>36</v>
      </c>
      <c r="J15" s="86"/>
      <c r="K15" s="86" t="s">
        <v>36</v>
      </c>
      <c r="L15" s="86"/>
      <c r="M15" s="86" t="s">
        <v>310</v>
      </c>
      <c r="N15" s="86" t="s">
        <v>322</v>
      </c>
      <c r="O15" s="86" t="s">
        <v>288</v>
      </c>
      <c r="P15" s="86"/>
      <c r="Q15" s="86"/>
      <c r="R15" s="86" t="s">
        <v>419</v>
      </c>
    </row>
    <row r="16" spans="1:18" ht="47.4" customHeight="1" x14ac:dyDescent="0.3">
      <c r="A16" s="102" t="s">
        <v>346</v>
      </c>
      <c r="B16" s="169"/>
      <c r="C16" s="169"/>
      <c r="D16" s="169"/>
      <c r="E16" s="169"/>
      <c r="F16" s="169"/>
      <c r="G16" s="169"/>
      <c r="H16" s="86" t="s">
        <v>321</v>
      </c>
      <c r="I16" s="86" t="s">
        <v>36</v>
      </c>
      <c r="J16" s="86"/>
      <c r="K16" s="86"/>
      <c r="L16" s="86"/>
      <c r="M16" s="86" t="s">
        <v>312</v>
      </c>
      <c r="N16" s="86" t="s">
        <v>269</v>
      </c>
      <c r="O16" s="86" t="s">
        <v>326</v>
      </c>
      <c r="P16" s="86"/>
      <c r="Q16" s="86"/>
      <c r="R16" s="86" t="s">
        <v>418</v>
      </c>
    </row>
    <row r="17" spans="1:18" ht="39.6" customHeight="1" x14ac:dyDescent="0.3">
      <c r="B17" s="169"/>
      <c r="C17" s="169"/>
      <c r="D17" s="169"/>
      <c r="E17" s="169"/>
      <c r="F17" s="169"/>
      <c r="G17" s="169"/>
      <c r="H17" s="101" t="s">
        <v>442</v>
      </c>
      <c r="I17" s="101"/>
      <c r="J17" s="101" t="s">
        <v>334</v>
      </c>
      <c r="K17" s="101"/>
      <c r="L17" s="101"/>
      <c r="M17" s="101">
        <v>1800</v>
      </c>
      <c r="N17" s="101" t="s">
        <v>443</v>
      </c>
      <c r="O17" s="101" t="s">
        <v>288</v>
      </c>
      <c r="P17" s="101"/>
      <c r="Q17" s="101"/>
      <c r="R17" s="101" t="s">
        <v>444</v>
      </c>
    </row>
    <row r="18" spans="1:18" ht="102" customHeight="1" x14ac:dyDescent="0.3">
      <c r="A18" s="104" t="s">
        <v>346</v>
      </c>
      <c r="B18" s="170"/>
      <c r="C18" s="170"/>
      <c r="D18" s="170"/>
      <c r="E18" s="170"/>
      <c r="F18" s="170"/>
      <c r="G18" s="170"/>
      <c r="H18" s="101" t="s">
        <v>438</v>
      </c>
      <c r="I18" s="101"/>
      <c r="J18" s="101" t="s">
        <v>36</v>
      </c>
      <c r="K18" s="101"/>
      <c r="L18" s="101"/>
      <c r="M18" s="101">
        <v>20000</v>
      </c>
      <c r="N18" s="101" t="s">
        <v>324</v>
      </c>
      <c r="O18" s="101" t="s">
        <v>326</v>
      </c>
      <c r="P18" s="101"/>
      <c r="Q18" s="101"/>
      <c r="R18" s="101" t="s">
        <v>430</v>
      </c>
    </row>
    <row r="19" spans="1:18" ht="55.8" customHeight="1" x14ac:dyDescent="0.3">
      <c r="A19" s="102" t="s">
        <v>347</v>
      </c>
      <c r="B19" s="168" t="s">
        <v>347</v>
      </c>
      <c r="C19" s="168" t="s">
        <v>395</v>
      </c>
      <c r="D19" s="168" t="s">
        <v>401</v>
      </c>
      <c r="E19" s="168" t="s">
        <v>376</v>
      </c>
      <c r="F19" s="168" t="s">
        <v>377</v>
      </c>
      <c r="G19" s="168" t="s">
        <v>437</v>
      </c>
      <c r="H19" s="101" t="s">
        <v>332</v>
      </c>
      <c r="I19" s="101" t="s">
        <v>36</v>
      </c>
      <c r="J19" s="101"/>
      <c r="K19" s="101" t="s">
        <v>36</v>
      </c>
      <c r="L19" s="101"/>
      <c r="M19" s="101">
        <f>3500+2328</f>
        <v>5828</v>
      </c>
      <c r="N19" s="101" t="s">
        <v>290</v>
      </c>
      <c r="O19" s="101" t="s">
        <v>291</v>
      </c>
      <c r="P19" s="101"/>
      <c r="Q19" s="101"/>
      <c r="R19" s="101" t="s">
        <v>418</v>
      </c>
    </row>
    <row r="20" spans="1:18" ht="62.4" customHeight="1" x14ac:dyDescent="0.3">
      <c r="A20" s="102" t="s">
        <v>347</v>
      </c>
      <c r="B20" s="169"/>
      <c r="C20" s="169"/>
      <c r="D20" s="169"/>
      <c r="E20" s="169"/>
      <c r="F20" s="169"/>
      <c r="G20" s="169"/>
      <c r="H20" s="86" t="s">
        <v>305</v>
      </c>
      <c r="I20" s="86" t="s">
        <v>36</v>
      </c>
      <c r="J20" s="86" t="s">
        <v>36</v>
      </c>
      <c r="K20" s="86" t="s">
        <v>36</v>
      </c>
      <c r="L20" s="86" t="s">
        <v>36</v>
      </c>
      <c r="M20" s="86" t="s">
        <v>306</v>
      </c>
      <c r="N20" s="86" t="s">
        <v>297</v>
      </c>
      <c r="O20" s="86" t="s">
        <v>292</v>
      </c>
      <c r="P20" s="86"/>
      <c r="Q20" s="86"/>
      <c r="R20" s="86" t="s">
        <v>417</v>
      </c>
    </row>
    <row r="21" spans="1:18" ht="54.6" customHeight="1" x14ac:dyDescent="0.3">
      <c r="A21" s="102" t="s">
        <v>347</v>
      </c>
      <c r="B21" s="169"/>
      <c r="C21" s="169"/>
      <c r="D21" s="169"/>
      <c r="E21" s="169"/>
      <c r="F21" s="169"/>
      <c r="G21" s="169"/>
      <c r="H21" s="86" t="s">
        <v>307</v>
      </c>
      <c r="I21" s="86" t="s">
        <v>36</v>
      </c>
      <c r="J21" s="86"/>
      <c r="K21" s="86"/>
      <c r="L21" s="86"/>
      <c r="M21" s="86" t="s">
        <v>308</v>
      </c>
      <c r="N21" s="86" t="s">
        <v>269</v>
      </c>
      <c r="O21" s="86" t="s">
        <v>318</v>
      </c>
      <c r="P21" s="86"/>
      <c r="Q21" s="86"/>
      <c r="R21" s="86" t="s">
        <v>416</v>
      </c>
    </row>
    <row r="22" spans="1:18" ht="43.2" customHeight="1" x14ac:dyDescent="0.3">
      <c r="A22" s="102" t="s">
        <v>347</v>
      </c>
      <c r="B22" s="169"/>
      <c r="C22" s="170"/>
      <c r="D22" s="170"/>
      <c r="E22" s="170"/>
      <c r="F22" s="170"/>
      <c r="G22" s="170"/>
      <c r="H22" s="86" t="s">
        <v>323</v>
      </c>
      <c r="I22" s="86" t="s">
        <v>36</v>
      </c>
      <c r="J22" s="86"/>
      <c r="K22" s="86"/>
      <c r="L22" s="86"/>
      <c r="M22" s="86" t="s">
        <v>325</v>
      </c>
      <c r="N22" s="86" t="s">
        <v>324</v>
      </c>
      <c r="O22" s="86" t="s">
        <v>318</v>
      </c>
      <c r="P22" s="86"/>
      <c r="Q22" s="86"/>
      <c r="R22" s="86" t="s">
        <v>416</v>
      </c>
    </row>
    <row r="23" spans="1:18" ht="64.8" customHeight="1" x14ac:dyDescent="0.3">
      <c r="A23" s="102" t="s">
        <v>347</v>
      </c>
      <c r="B23" s="169"/>
      <c r="C23" s="168" t="s">
        <v>396</v>
      </c>
      <c r="D23" s="168" t="s">
        <v>402</v>
      </c>
      <c r="E23" s="168" t="s">
        <v>382</v>
      </c>
      <c r="F23" s="168" t="s">
        <v>383</v>
      </c>
      <c r="G23" s="168" t="s">
        <v>381</v>
      </c>
      <c r="H23" s="86" t="s">
        <v>289</v>
      </c>
      <c r="I23" s="86"/>
      <c r="J23" s="86" t="s">
        <v>36</v>
      </c>
      <c r="K23" s="86" t="s">
        <v>36</v>
      </c>
      <c r="L23" s="86"/>
      <c r="M23" s="86">
        <v>5000</v>
      </c>
      <c r="N23" s="86" t="s">
        <v>290</v>
      </c>
      <c r="O23" s="86" t="s">
        <v>291</v>
      </c>
      <c r="P23" s="86"/>
      <c r="Q23" s="86"/>
      <c r="R23" s="86"/>
    </row>
    <row r="24" spans="1:18" ht="64.8" customHeight="1" x14ac:dyDescent="0.3">
      <c r="A24" s="102" t="s">
        <v>347</v>
      </c>
      <c r="B24" s="169"/>
      <c r="C24" s="169"/>
      <c r="D24" s="169"/>
      <c r="E24" s="169"/>
      <c r="F24" s="169"/>
      <c r="G24" s="169"/>
      <c r="H24" s="86" t="s">
        <v>270</v>
      </c>
      <c r="I24" s="86" t="s">
        <v>36</v>
      </c>
      <c r="J24" s="86" t="s">
        <v>36</v>
      </c>
      <c r="K24" s="86" t="s">
        <v>36</v>
      </c>
      <c r="L24" s="86" t="s">
        <v>36</v>
      </c>
      <c r="M24" s="86">
        <v>2880</v>
      </c>
      <c r="N24" s="86" t="s">
        <v>290</v>
      </c>
      <c r="O24" s="86" t="s">
        <v>292</v>
      </c>
      <c r="P24" s="86"/>
      <c r="Q24" s="86"/>
      <c r="R24" s="86" t="s">
        <v>202</v>
      </c>
    </row>
    <row r="25" spans="1:18" ht="64.8" customHeight="1" x14ac:dyDescent="0.3">
      <c r="A25" s="102" t="s">
        <v>347</v>
      </c>
      <c r="B25" s="169"/>
      <c r="C25" s="169"/>
      <c r="D25" s="169"/>
      <c r="E25" s="169"/>
      <c r="F25" s="169"/>
      <c r="G25" s="169"/>
      <c r="H25" s="86" t="s">
        <v>333</v>
      </c>
      <c r="I25" s="86"/>
      <c r="J25" s="86" t="s">
        <v>36</v>
      </c>
      <c r="K25" s="86"/>
      <c r="L25" s="86"/>
      <c r="M25" s="86">
        <v>59353.61</v>
      </c>
      <c r="N25" s="86" t="s">
        <v>297</v>
      </c>
      <c r="O25" s="86" t="s">
        <v>292</v>
      </c>
      <c r="P25" s="86"/>
      <c r="Q25" s="86"/>
      <c r="R25" s="86" t="s">
        <v>298</v>
      </c>
    </row>
    <row r="26" spans="1:18" ht="64.8" customHeight="1" x14ac:dyDescent="0.3">
      <c r="A26" s="102" t="s">
        <v>347</v>
      </c>
      <c r="B26" s="169"/>
      <c r="C26" s="100"/>
      <c r="D26" s="100"/>
      <c r="E26" s="100"/>
      <c r="F26" s="100"/>
      <c r="G26" s="169"/>
      <c r="H26" s="101" t="s">
        <v>431</v>
      </c>
      <c r="I26" s="101"/>
      <c r="J26" s="101"/>
      <c r="K26" s="101" t="s">
        <v>36</v>
      </c>
      <c r="L26" s="101"/>
      <c r="M26" s="101">
        <v>12000</v>
      </c>
      <c r="N26" s="101" t="s">
        <v>324</v>
      </c>
      <c r="O26" s="101" t="s">
        <v>292</v>
      </c>
      <c r="P26" s="101"/>
      <c r="Q26" s="101"/>
      <c r="R26" s="101" t="s">
        <v>433</v>
      </c>
    </row>
    <row r="27" spans="1:18" ht="64.8" customHeight="1" x14ac:dyDescent="0.3">
      <c r="A27" s="102" t="s">
        <v>347</v>
      </c>
      <c r="B27" s="169"/>
      <c r="C27" s="100"/>
      <c r="D27" s="100"/>
      <c r="E27" s="100"/>
      <c r="F27" s="100"/>
      <c r="G27" s="170"/>
      <c r="H27" s="103" t="s">
        <v>432</v>
      </c>
      <c r="I27" s="101"/>
      <c r="J27" s="101"/>
      <c r="K27" s="101"/>
      <c r="L27" s="101" t="s">
        <v>36</v>
      </c>
      <c r="M27" s="101">
        <v>12000</v>
      </c>
      <c r="N27" s="101" t="s">
        <v>324</v>
      </c>
      <c r="O27" s="101" t="s">
        <v>292</v>
      </c>
      <c r="P27" s="101"/>
      <c r="Q27" s="101"/>
      <c r="R27" s="101" t="s">
        <v>433</v>
      </c>
    </row>
    <row r="28" spans="1:18" ht="184.8" x14ac:dyDescent="0.3">
      <c r="A28" s="104" t="s">
        <v>347</v>
      </c>
      <c r="B28" s="169"/>
      <c r="C28" s="86" t="s">
        <v>397</v>
      </c>
      <c r="D28" s="86" t="s">
        <v>403</v>
      </c>
      <c r="E28" s="86" t="s">
        <v>379</v>
      </c>
      <c r="F28" s="86" t="s">
        <v>380</v>
      </c>
      <c r="G28" s="86" t="s">
        <v>378</v>
      </c>
      <c r="H28" s="86" t="s">
        <v>299</v>
      </c>
      <c r="I28" s="86"/>
      <c r="J28" s="86" t="s">
        <v>36</v>
      </c>
      <c r="K28" s="86"/>
      <c r="L28" s="86"/>
      <c r="M28" s="86">
        <v>30000</v>
      </c>
      <c r="N28" s="86" t="s">
        <v>269</v>
      </c>
      <c r="O28" s="86" t="s">
        <v>292</v>
      </c>
      <c r="P28" s="86"/>
      <c r="Q28" s="86"/>
      <c r="R28" s="86" t="s">
        <v>415</v>
      </c>
    </row>
    <row r="29" spans="1:18" ht="132" customHeight="1" x14ac:dyDescent="0.3">
      <c r="A29" s="102" t="s">
        <v>348</v>
      </c>
      <c r="B29" s="168" t="s">
        <v>348</v>
      </c>
      <c r="C29" s="168" t="s">
        <v>398</v>
      </c>
      <c r="D29" s="168" t="s">
        <v>404</v>
      </c>
      <c r="E29" s="168" t="s">
        <v>385</v>
      </c>
      <c r="F29" s="168" t="s">
        <v>386</v>
      </c>
      <c r="G29" s="168" t="s">
        <v>384</v>
      </c>
      <c r="H29" s="86" t="s">
        <v>296</v>
      </c>
      <c r="I29" s="86"/>
      <c r="J29" s="86" t="s">
        <v>36</v>
      </c>
      <c r="K29" s="86"/>
      <c r="L29" s="86"/>
      <c r="M29" s="86">
        <v>2900</v>
      </c>
      <c r="N29" s="86" t="s">
        <v>290</v>
      </c>
      <c r="O29" s="86" t="s">
        <v>294</v>
      </c>
      <c r="P29" s="86"/>
      <c r="Q29" s="86"/>
      <c r="R29" s="86" t="s">
        <v>414</v>
      </c>
    </row>
    <row r="30" spans="1:18" ht="66" x14ac:dyDescent="0.3">
      <c r="B30" s="169"/>
      <c r="C30" s="170"/>
      <c r="D30" s="170"/>
      <c r="E30" s="170"/>
      <c r="F30" s="170"/>
      <c r="G30" s="170"/>
      <c r="H30" s="103" t="s">
        <v>439</v>
      </c>
      <c r="I30" s="86" t="s">
        <v>36</v>
      </c>
      <c r="J30" s="86"/>
      <c r="K30" s="86"/>
      <c r="L30" s="86"/>
      <c r="M30" s="86">
        <v>5000</v>
      </c>
      <c r="N30" s="86" t="s">
        <v>290</v>
      </c>
      <c r="O30" s="86" t="s">
        <v>294</v>
      </c>
      <c r="P30" s="86"/>
      <c r="Q30" s="86"/>
      <c r="R30" s="86" t="s">
        <v>295</v>
      </c>
    </row>
    <row r="31" spans="1:18" ht="39" customHeight="1" x14ac:dyDescent="0.3">
      <c r="A31" s="102" t="s">
        <v>348</v>
      </c>
      <c r="B31" s="169"/>
      <c r="C31" s="168" t="s">
        <v>399</v>
      </c>
      <c r="D31" s="168" t="s">
        <v>389</v>
      </c>
      <c r="E31" s="168" t="s">
        <v>390</v>
      </c>
      <c r="F31" s="168" t="s">
        <v>391</v>
      </c>
      <c r="G31" s="168" t="s">
        <v>387</v>
      </c>
      <c r="H31" s="86" t="s">
        <v>271</v>
      </c>
      <c r="I31" s="86" t="s">
        <v>36</v>
      </c>
      <c r="J31" s="86" t="s">
        <v>36</v>
      </c>
      <c r="K31" s="86" t="s">
        <v>36</v>
      </c>
      <c r="L31" s="86" t="s">
        <v>36</v>
      </c>
      <c r="M31" s="86">
        <v>5760</v>
      </c>
      <c r="N31" s="86" t="s">
        <v>290</v>
      </c>
      <c r="O31" s="86" t="s">
        <v>294</v>
      </c>
      <c r="P31" s="86"/>
      <c r="Q31" s="86"/>
      <c r="R31" s="86" t="s">
        <v>295</v>
      </c>
    </row>
    <row r="32" spans="1:18" ht="39" customHeight="1" x14ac:dyDescent="0.3">
      <c r="B32" s="169"/>
      <c r="C32" s="169"/>
      <c r="D32" s="169"/>
      <c r="E32" s="169"/>
      <c r="F32" s="169"/>
      <c r="G32" s="169"/>
      <c r="H32" s="101" t="s">
        <v>440</v>
      </c>
      <c r="I32" s="101"/>
      <c r="J32" s="101"/>
      <c r="K32" s="101" t="s">
        <v>334</v>
      </c>
      <c r="L32" s="101"/>
      <c r="M32" s="101">
        <v>1000</v>
      </c>
      <c r="N32" s="101" t="s">
        <v>290</v>
      </c>
      <c r="O32" s="101" t="s">
        <v>294</v>
      </c>
      <c r="P32" s="101"/>
      <c r="Q32" s="101"/>
      <c r="R32" s="101" t="s">
        <v>441</v>
      </c>
    </row>
    <row r="33" spans="1:18" ht="39" customHeight="1" x14ac:dyDescent="0.3">
      <c r="A33" s="102" t="s">
        <v>348</v>
      </c>
      <c r="B33" s="169"/>
      <c r="C33" s="169"/>
      <c r="D33" s="169"/>
      <c r="E33" s="169"/>
      <c r="F33" s="169"/>
      <c r="G33" s="169"/>
      <c r="H33" s="86" t="s">
        <v>317</v>
      </c>
      <c r="I33" s="86"/>
      <c r="J33" s="86" t="s">
        <v>334</v>
      </c>
      <c r="K33" s="86"/>
      <c r="L33" s="86"/>
      <c r="M33" s="86" t="s">
        <v>312</v>
      </c>
      <c r="N33" s="86" t="s">
        <v>290</v>
      </c>
      <c r="O33" s="86" t="s">
        <v>320</v>
      </c>
      <c r="P33" s="86"/>
      <c r="Q33" s="86"/>
      <c r="R33" s="86" t="s">
        <v>295</v>
      </c>
    </row>
    <row r="34" spans="1:18" ht="52.2" customHeight="1" x14ac:dyDescent="0.3">
      <c r="A34" s="102" t="s">
        <v>348</v>
      </c>
      <c r="B34" s="169"/>
      <c r="C34" s="170"/>
      <c r="D34" s="170"/>
      <c r="E34" s="170"/>
      <c r="F34" s="170"/>
      <c r="G34" s="170"/>
      <c r="H34" s="86" t="s">
        <v>272</v>
      </c>
      <c r="I34" s="86" t="s">
        <v>36</v>
      </c>
      <c r="J34" s="86" t="s">
        <v>36</v>
      </c>
      <c r="K34" s="86" t="s">
        <v>36</v>
      </c>
      <c r="L34" s="86" t="s">
        <v>36</v>
      </c>
      <c r="M34" s="86">
        <v>5000</v>
      </c>
      <c r="N34" s="86" t="s">
        <v>290</v>
      </c>
      <c r="O34" s="86" t="s">
        <v>294</v>
      </c>
      <c r="P34" s="86"/>
      <c r="Q34" s="86"/>
      <c r="R34" s="86" t="s">
        <v>412</v>
      </c>
    </row>
    <row r="35" spans="1:18" ht="52.8" x14ac:dyDescent="0.3">
      <c r="A35" s="102" t="s">
        <v>348</v>
      </c>
      <c r="B35" s="169"/>
      <c r="C35" s="168" t="s">
        <v>400</v>
      </c>
      <c r="D35" s="168" t="s">
        <v>392</v>
      </c>
      <c r="E35" s="168" t="s">
        <v>393</v>
      </c>
      <c r="F35" s="168" t="s">
        <v>394</v>
      </c>
      <c r="G35" s="168" t="s">
        <v>388</v>
      </c>
      <c r="H35" s="86" t="s">
        <v>293</v>
      </c>
      <c r="I35" s="86"/>
      <c r="J35" s="86"/>
      <c r="K35" s="86" t="s">
        <v>334</v>
      </c>
      <c r="L35" s="86"/>
      <c r="M35" s="101">
        <v>24000</v>
      </c>
      <c r="N35" s="86" t="s">
        <v>290</v>
      </c>
      <c r="O35" s="86" t="s">
        <v>294</v>
      </c>
      <c r="P35" s="86"/>
      <c r="Q35" s="86"/>
      <c r="R35" s="86" t="s">
        <v>413</v>
      </c>
    </row>
    <row r="36" spans="1:18" ht="53.4" customHeight="1" x14ac:dyDescent="0.3">
      <c r="A36" s="102" t="s">
        <v>348</v>
      </c>
      <c r="B36" s="170"/>
      <c r="C36" s="170"/>
      <c r="D36" s="170"/>
      <c r="E36" s="170"/>
      <c r="F36" s="170"/>
      <c r="G36" s="170"/>
      <c r="H36" s="86" t="s">
        <v>315</v>
      </c>
      <c r="I36" s="86"/>
      <c r="J36" s="86"/>
      <c r="K36" s="86" t="s">
        <v>334</v>
      </c>
      <c r="L36" s="86"/>
      <c r="M36" s="86" t="s">
        <v>312</v>
      </c>
      <c r="N36" s="86" t="s">
        <v>319</v>
      </c>
      <c r="O36" s="86" t="s">
        <v>320</v>
      </c>
      <c r="P36" s="86"/>
      <c r="Q36" s="86"/>
      <c r="R36" s="86" t="s">
        <v>413</v>
      </c>
    </row>
    <row r="37" spans="1:18" ht="60" customHeight="1" x14ac:dyDescent="0.3">
      <c r="C37" s="94" t="s">
        <v>423</v>
      </c>
      <c r="D37" s="94" t="s">
        <v>423</v>
      </c>
      <c r="E37" s="94" t="s">
        <v>423</v>
      </c>
      <c r="F37" s="94" t="s">
        <v>423</v>
      </c>
      <c r="G37" s="94" t="s">
        <v>423</v>
      </c>
    </row>
    <row r="38" spans="1:18" x14ac:dyDescent="0.3">
      <c r="C38" s="94" t="s">
        <v>424</v>
      </c>
      <c r="D38" s="94" t="s">
        <v>425</v>
      </c>
      <c r="E38" s="94" t="s">
        <v>426</v>
      </c>
      <c r="F38" s="94" t="s">
        <v>427</v>
      </c>
      <c r="G38" s="94" t="s">
        <v>429</v>
      </c>
    </row>
    <row r="39" spans="1:18" x14ac:dyDescent="0.3">
      <c r="C39" s="94" t="s">
        <v>420</v>
      </c>
      <c r="D39" s="94" t="s">
        <v>422</v>
      </c>
      <c r="E39" s="94" t="s">
        <v>422</v>
      </c>
      <c r="F39" s="94" t="s">
        <v>422</v>
      </c>
      <c r="G39" s="94" t="s">
        <v>422</v>
      </c>
    </row>
    <row r="40" spans="1:18" ht="63.6" customHeight="1" x14ac:dyDescent="0.3">
      <c r="C40" s="94" t="s">
        <v>423</v>
      </c>
    </row>
    <row r="41" spans="1:18" x14ac:dyDescent="0.3">
      <c r="C41" s="94" t="s">
        <v>428</v>
      </c>
    </row>
    <row r="42" spans="1:18" x14ac:dyDescent="0.3">
      <c r="C42" s="94" t="s">
        <v>421</v>
      </c>
    </row>
    <row r="43" spans="1:18" ht="64.2" customHeight="1" x14ac:dyDescent="0.3"/>
  </sheetData>
  <autoFilter ref="A2:R42" xr:uid="{2ECC75C4-10AA-4867-A25F-07FC7B1DBEE7}"/>
  <mergeCells count="46">
    <mergeCell ref="G35:G36"/>
    <mergeCell ref="F23:F25"/>
    <mergeCell ref="G23:G27"/>
    <mergeCell ref="G31:G34"/>
    <mergeCell ref="C29:C30"/>
    <mergeCell ref="D29:D30"/>
    <mergeCell ref="E29:E30"/>
    <mergeCell ref="F29:F30"/>
    <mergeCell ref="G29:G30"/>
    <mergeCell ref="B29:B36"/>
    <mergeCell ref="C31:C34"/>
    <mergeCell ref="D31:D34"/>
    <mergeCell ref="E31:E34"/>
    <mergeCell ref="F31:F34"/>
    <mergeCell ref="C35:C36"/>
    <mergeCell ref="D35:D36"/>
    <mergeCell ref="E35:E36"/>
    <mergeCell ref="F35:F36"/>
    <mergeCell ref="G19:G22"/>
    <mergeCell ref="C23:C25"/>
    <mergeCell ref="D23:D25"/>
    <mergeCell ref="E23:E25"/>
    <mergeCell ref="B12:B18"/>
    <mergeCell ref="C12:C13"/>
    <mergeCell ref="D12:D13"/>
    <mergeCell ref="E12:E13"/>
    <mergeCell ref="F12:F13"/>
    <mergeCell ref="G12:G13"/>
    <mergeCell ref="B19:B28"/>
    <mergeCell ref="C19:C22"/>
    <mergeCell ref="D19:D22"/>
    <mergeCell ref="E19:E22"/>
    <mergeCell ref="F19:F22"/>
    <mergeCell ref="C14:C18"/>
    <mergeCell ref="D14:D18"/>
    <mergeCell ref="E14:E18"/>
    <mergeCell ref="F14:F18"/>
    <mergeCell ref="I1:L1"/>
    <mergeCell ref="F6:F10"/>
    <mergeCell ref="G6:G10"/>
    <mergeCell ref="G14:G18"/>
    <mergeCell ref="B3:B5"/>
    <mergeCell ref="B6:B11"/>
    <mergeCell ref="C6:C10"/>
    <mergeCell ref="D6:D10"/>
    <mergeCell ref="E6:E10"/>
  </mergeCells>
  <pageMargins left="0.70866141732283472" right="0.70866141732283472" top="0.74803149606299213" bottom="0.74803149606299213" header="0.31496062992125984" footer="0.31496062992125984"/>
  <pageSetup paperSize="8" scale="50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2022</vt:lpstr>
      <vt:lpstr>presupuesto 2023</vt:lpstr>
      <vt:lpstr>presupuesto 2023 (2)</vt:lpstr>
      <vt:lpstr>POA 2026</vt:lpstr>
      <vt:lpstr>POA 2026 Reformado</vt:lpstr>
      <vt:lpstr>'POA 2026'!_Hlk219045372</vt:lpstr>
      <vt:lpstr>'POA 2026'!_Hlk219045373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2026-02-27T14:19:03Z</dcterms:modified>
</cp:coreProperties>
</file>